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91" windowWidth="28710" windowHeight="6960" activeTab="0"/>
  </bookViews>
  <sheets>
    <sheet name="Sampling framework" sheetId="1" r:id="rId1"/>
    <sheet name="Notes" sheetId="2" r:id="rId2"/>
  </sheets>
  <definedNames/>
  <calcPr fullCalcOnLoad="1"/>
</workbook>
</file>

<file path=xl/sharedStrings.xml><?xml version="1.0" encoding="utf-8"?>
<sst xmlns="http://schemas.openxmlformats.org/spreadsheetml/2006/main" count="387" uniqueCount="280">
  <si>
    <t>Total - Enterprises</t>
  </si>
  <si>
    <t>Micro (0 to 9) - Enterprises</t>
  </si>
  <si>
    <t>Small (10 to 49) - Enterprises</t>
  </si>
  <si>
    <t>Medium-sized (50 to 249) - Enterprises</t>
  </si>
  <si>
    <t>Large (250+) - Enterprises</t>
  </si>
  <si>
    <t>Micro (0 to 9) - Enterprises - Weighting</t>
  </si>
  <si>
    <t>Small (10 to 49) - Enterprises - Weighting</t>
  </si>
  <si>
    <t>Medium-sized (50 to 249) - Enterprises - Weighting</t>
  </si>
  <si>
    <t>Large (250+) - Enterprises - Weighting</t>
  </si>
  <si>
    <t>Sample size = 10</t>
  </si>
  <si>
    <t>Sample</t>
  </si>
  <si>
    <t xml:space="preserve">Micro (0 to 9) - Enterprises </t>
  </si>
  <si>
    <t xml:space="preserve">Small (10 to 49) - Enterprises </t>
  </si>
  <si>
    <t xml:space="preserve">Medium-sized (50 to 249) - Enterprises </t>
  </si>
  <si>
    <t>Sample size</t>
  </si>
  <si>
    <t>Total number of Enterprises</t>
  </si>
  <si>
    <t>Percentage of total number of enterprises</t>
  </si>
  <si>
    <t>Sample size is calculated with a confidence level of 95%</t>
  </si>
  <si>
    <t>Trailblazer Occupational Area</t>
  </si>
  <si>
    <t>Trailblazer Group</t>
  </si>
  <si>
    <t>Adult Care</t>
  </si>
  <si>
    <t>Lead Practitioner in Adult Care</t>
  </si>
  <si>
    <t>Leader/Manager in Adult Care</t>
  </si>
  <si>
    <t>Adult Care Worker</t>
  </si>
  <si>
    <t>Lead Adult Care Worker</t>
  </si>
  <si>
    <t>Aerospace</t>
  </si>
  <si>
    <t>Aerospace Manufacturing, Electrical,</t>
  </si>
  <si>
    <t>Mechanical and Systems Fitter</t>
  </si>
  <si>
    <t>Aerospace &amp; Airworthiness</t>
  </si>
  <si>
    <t>Maintenance Mechanic (Military)</t>
  </si>
  <si>
    <t>Survival Equipment Fitter (Military)</t>
  </si>
  <si>
    <t>Airworthiness Planning Quality &amp; Safety Technician</t>
  </si>
  <si>
    <t>Aircraft Certifying Engineer</t>
  </si>
  <si>
    <t>Aerospace Manufacturing Engineer</t>
  </si>
  <si>
    <t>Aerospace Software Developer</t>
  </si>
  <si>
    <t>Agriculture and Production Horticulture</t>
  </si>
  <si>
    <t>Technician (Horticultural/Fresh Produce/Arable/Glasshouse)</t>
  </si>
  <si>
    <t>Packhouse Operative</t>
  </si>
  <si>
    <t>Unit/Site Livestock Manager</t>
  </si>
  <si>
    <t>Airworthiness</t>
  </si>
  <si>
    <t>Aircraft Maintenance Fitter / Technician (Fixed and Rotary Wing)</t>
  </si>
  <si>
    <t>Automotive</t>
  </si>
  <si>
    <t>Tool and Die Maker</t>
  </si>
  <si>
    <t>Automotive Retail</t>
  </si>
  <si>
    <t>Auto Industry Customer Service Advisor</t>
  </si>
  <si>
    <t>Vehicle Sales Advisor</t>
  </si>
  <si>
    <t>Vehicle Parts Operator</t>
  </si>
  <si>
    <t>Boatbuilding</t>
  </si>
  <si>
    <t>Boatbuilder</t>
  </si>
  <si>
    <t>Bus, Coach and HGV Industry</t>
  </si>
  <si>
    <t>Bus and Coach Engineering Manager</t>
  </si>
  <si>
    <t>Bus and Coach Technician</t>
  </si>
  <si>
    <t>HGV Engineering and Maintenance Technician</t>
  </si>
  <si>
    <t>Business</t>
  </si>
  <si>
    <t>Business Administrator</t>
  </si>
  <si>
    <t>Bookkeeper</t>
  </si>
  <si>
    <t>Payroll Administrator</t>
  </si>
  <si>
    <t>Small Business Financial Administrator</t>
  </si>
  <si>
    <t>Front Line Customer Service Practitioner</t>
  </si>
  <si>
    <t>Customer Experience Specialist</t>
  </si>
  <si>
    <t>Butchery</t>
  </si>
  <si>
    <t>Advanced Butcher</t>
  </si>
  <si>
    <t>Civil Service-Commercial</t>
  </si>
  <si>
    <t>Commercial Professional</t>
  </si>
  <si>
    <t>Construction</t>
  </si>
  <si>
    <t>Carpentry &amp; Joinery Level 2</t>
  </si>
  <si>
    <t>Carpentry &amp; Joinery Level 3</t>
  </si>
  <si>
    <t>Wheelwrighting Level 2</t>
  </si>
  <si>
    <t>Wheelwrighting Level 3</t>
  </si>
  <si>
    <t>Shop Fitting Level 2</t>
  </si>
  <si>
    <t>Shop Fitting Level 3</t>
  </si>
  <si>
    <t>Construction Assembly Technician</t>
  </si>
  <si>
    <t>Construction Quantity Surveyor</t>
  </si>
  <si>
    <t>Construction Design Manager</t>
  </si>
  <si>
    <t>Construction Management</t>
  </si>
  <si>
    <t>Building Service Engineer Site Manager</t>
  </si>
  <si>
    <t>Civil Engineering Site Manager</t>
  </si>
  <si>
    <t>Highway Electrical - Maintenance &amp; Installation</t>
  </si>
  <si>
    <t>Highways Maintenance Supervision</t>
  </si>
  <si>
    <t>Highways Maintenance Skilled Operative</t>
  </si>
  <si>
    <t>Plant Hire Desk Controller</t>
  </si>
  <si>
    <t>Piler</t>
  </si>
  <si>
    <t>Digital Engineer</t>
  </si>
  <si>
    <t>Courier Services</t>
  </si>
  <si>
    <t>Courier</t>
  </si>
  <si>
    <t>Defence</t>
  </si>
  <si>
    <t>Advanced Systems Engineer</t>
  </si>
  <si>
    <t>Dental Healthcare</t>
  </si>
  <si>
    <t>Dental Nurse</t>
  </si>
  <si>
    <t>Dental Hygiene Therapy</t>
  </si>
  <si>
    <t>Dental Laboratory Manager</t>
  </si>
  <si>
    <t>Digital Industries</t>
  </si>
  <si>
    <t>Data Analytics</t>
  </si>
  <si>
    <t>Infrastructure Technician</t>
  </si>
  <si>
    <t>Unified Communications Troubleshooter</t>
  </si>
  <si>
    <t>Early Years</t>
  </si>
  <si>
    <t>Assistant Early Years Practitioner</t>
  </si>
  <si>
    <t>Senior Early Years Practitioner</t>
  </si>
  <si>
    <t>Early Years Centre Leader</t>
  </si>
  <si>
    <t>Education &amp; Training</t>
  </si>
  <si>
    <t>FE Tutor-Assessor</t>
  </si>
  <si>
    <t>FE Developing Teacher</t>
  </si>
  <si>
    <t>FE Qualified Teacher</t>
  </si>
  <si>
    <t>FE Graduate Lecturer</t>
  </si>
  <si>
    <t>Electronic Systems</t>
  </si>
  <si>
    <t>Electronic Systems Technician</t>
  </si>
  <si>
    <t>Energy &amp; Utilities</t>
  </si>
  <si>
    <t>Gas Networks Craftsperson</t>
  </si>
  <si>
    <t>Gas Network Construction Team Leader</t>
  </si>
  <si>
    <t>Engineering Design &amp; Draughting</t>
  </si>
  <si>
    <t>Piping Designer and Draughtsperson</t>
  </si>
  <si>
    <t>Structural Designer and Draughtsperson</t>
  </si>
  <si>
    <t>Electrical Designer and Draughtsperson</t>
  </si>
  <si>
    <t>Mechanical Designer and Draughtsperson</t>
  </si>
  <si>
    <t>Equestrian</t>
  </si>
  <si>
    <t>Equine Groom (Horse Care)</t>
  </si>
  <si>
    <t>Facilities Management / Property Services</t>
  </si>
  <si>
    <t>Facilities Supervisor and Manager</t>
  </si>
  <si>
    <t>Fashion</t>
  </si>
  <si>
    <t>Fashion Studio Assistant</t>
  </si>
  <si>
    <t>Financial Services</t>
  </si>
  <si>
    <t>Delivering and Supporting Financial Services</t>
  </si>
  <si>
    <t>Investment Operations</t>
  </si>
  <si>
    <t>Investment Operations Associate</t>
  </si>
  <si>
    <t>Investment Operations Technician</t>
  </si>
  <si>
    <t>Investment Operations Specialist</t>
  </si>
  <si>
    <t>Paraplanner</t>
  </si>
  <si>
    <t>Senior Paraplanner</t>
  </si>
  <si>
    <t>Workplace Pensions Administrator/Consultant</t>
  </si>
  <si>
    <t>Fire Services</t>
  </si>
  <si>
    <t>Business Fire Safety Advisor</t>
  </si>
  <si>
    <t>Food &amp; Drink</t>
  </si>
  <si>
    <t>Operations, Production and Processing:</t>
  </si>
  <si>
    <t>Production Processing Manager</t>
  </si>
  <si>
    <t>Skilled Technical Operative</t>
  </si>
  <si>
    <t>Quality Assurance, Product Development and</t>
  </si>
  <si>
    <t>Food Science: Food Science Technologist</t>
  </si>
  <si>
    <t>Food Science: Technical Manager</t>
  </si>
  <si>
    <t>Bakery: Retail Baker</t>
  </si>
  <si>
    <t>Bakery: Automated Plant Baker</t>
  </si>
  <si>
    <t>Bakery: Artisan/Craft Baker</t>
  </si>
  <si>
    <t>Furniture</t>
  </si>
  <si>
    <t>Furniture Maker</t>
  </si>
  <si>
    <t>Golf Course Maintenance &amp; Management</t>
  </si>
  <si>
    <t>Assistant Head Greenkeeper/Deputy Golf Course Manager</t>
  </si>
  <si>
    <t>Head Greenkeeper/Golf Course Manager</t>
  </si>
  <si>
    <t>Hair and Beauty</t>
  </si>
  <si>
    <t>Beauty Professional</t>
  </si>
  <si>
    <t>Hair Professional</t>
  </si>
  <si>
    <t>Healthcare</t>
  </si>
  <si>
    <t>Healthcare Assistant/Nursing Assistant</t>
  </si>
  <si>
    <t>Senior Healthcare Assistant/Senior Nursing Assistant</t>
  </si>
  <si>
    <t>Assistant Practitioner</t>
  </si>
  <si>
    <t>High Value Manufacturing</t>
  </si>
  <si>
    <t>High Intensity Compositor</t>
  </si>
  <si>
    <t>HM Armed Forces</t>
  </si>
  <si>
    <t>HM Armed Forces Serviceperson</t>
  </si>
  <si>
    <t>Horticulture &amp; Tree Work</t>
  </si>
  <si>
    <t>Forester</t>
  </si>
  <si>
    <t>Arborist</t>
  </si>
  <si>
    <t>Gardener/Horticultural Operative</t>
  </si>
  <si>
    <t>Head Gardener/Parks Supervisor</t>
  </si>
  <si>
    <t>Hospitality and Tourism</t>
  </si>
  <si>
    <t>Travel Manager</t>
  </si>
  <si>
    <t>Hospitality and Travel</t>
  </si>
  <si>
    <t>Commis Chef</t>
  </si>
  <si>
    <t>Chef De Partie</t>
  </si>
  <si>
    <t>Hospitality Team Member</t>
  </si>
  <si>
    <t>Housing Management</t>
  </si>
  <si>
    <t>Housing Management Assistant</t>
  </si>
  <si>
    <t>Senior Housing Manager</t>
  </si>
  <si>
    <t>Human Resources</t>
  </si>
  <si>
    <t>HR Assistant</t>
  </si>
  <si>
    <t>HR Manager</t>
  </si>
  <si>
    <t>HR Director/Consultant</t>
  </si>
  <si>
    <t>Life and Industrial Sciences</t>
  </si>
  <si>
    <t>Healthcare Science Assistant</t>
  </si>
  <si>
    <t>Healthcare Science Assistant Practitioner</t>
  </si>
  <si>
    <t>Healthcare Science Associate</t>
  </si>
  <si>
    <t>Laboratory Scientist</t>
  </si>
  <si>
    <t>Science Industry Maintenance Technician</t>
  </si>
  <si>
    <t>Logistics &amp; Supply Chain</t>
  </si>
  <si>
    <t>Supply Chain LGV Driver</t>
  </si>
  <si>
    <t>Supply Chain Warehouse Operative</t>
  </si>
  <si>
    <t>Supply Chain Operative</t>
  </si>
  <si>
    <t>Management Consultancy</t>
  </si>
  <si>
    <t>Management Consultant</t>
  </si>
  <si>
    <t>Maritime Defence</t>
  </si>
  <si>
    <t>Mechanical Fitter</t>
  </si>
  <si>
    <t>Maritime Ratings</t>
  </si>
  <si>
    <t>Engine Room Rating</t>
  </si>
  <si>
    <t>Cook at Sea</t>
  </si>
  <si>
    <t>Newspaper and Broadcast Media</t>
  </si>
  <si>
    <t>Senior Journalist</t>
  </si>
  <si>
    <t>NHS Ambulance Service</t>
  </si>
  <si>
    <t>Ambulance Assistant Practitioner</t>
  </si>
  <si>
    <t>Non-Destructive Testing</t>
  </si>
  <si>
    <t>Non-Destructive Testing (NDT) Engineering Technician</t>
  </si>
  <si>
    <t>Nuclear</t>
  </si>
  <si>
    <t>Nuclear Worker</t>
  </si>
  <si>
    <t>Health Physics Monitor</t>
  </si>
  <si>
    <t>Nuclear Welding Inspection Technician</t>
  </si>
  <si>
    <t>Nursing</t>
  </si>
  <si>
    <t>Nurse</t>
  </si>
  <si>
    <t>Pharmacy Services</t>
  </si>
  <si>
    <t>Pharmacy Services Assistant</t>
  </si>
  <si>
    <t>Senior Pharmacy Services Assistant</t>
  </si>
  <si>
    <t>Physical Activity</t>
  </si>
  <si>
    <t>Personal Trainer</t>
  </si>
  <si>
    <t>Leisure Manager</t>
  </si>
  <si>
    <t>Plumbing &amp; Domestic Heating</t>
  </si>
  <si>
    <t>Plumbing and Domestic Heating Engineer</t>
  </si>
  <si>
    <t>Police Service</t>
  </si>
  <si>
    <t>Police Officer</t>
  </si>
  <si>
    <t>Port Operations &amp; Supply Chain</t>
  </si>
  <si>
    <t>Port Operative</t>
  </si>
  <si>
    <t>Port Plant Machinery Operator</t>
  </si>
  <si>
    <t>Port Crane Operator</t>
  </si>
  <si>
    <t>International Supply Chain Manager</t>
  </si>
  <si>
    <t>Probate</t>
  </si>
  <si>
    <t>Licensed Probate Practitioner</t>
  </si>
  <si>
    <t>Public Service</t>
  </si>
  <si>
    <t>Operational Delivery Officer</t>
  </si>
  <si>
    <t>Rail Engineering</t>
  </si>
  <si>
    <t>Rail Engineering Operative</t>
  </si>
  <si>
    <t>Rail Engineering Technician</t>
  </si>
  <si>
    <t>Rail Engineering Advanced Technician</t>
  </si>
  <si>
    <t>Recruitment</t>
  </si>
  <si>
    <t>Recruitment Consultant</t>
  </si>
  <si>
    <t>Recruitment Resourcer</t>
  </si>
  <si>
    <t>Renewable Energy &amp; Energy Management</t>
  </si>
  <si>
    <t>Energy Manager</t>
  </si>
  <si>
    <t>Anaerobic Digestion Technician</t>
  </si>
  <si>
    <t>Retail</t>
  </si>
  <si>
    <t>Retailer</t>
  </si>
  <si>
    <t>Retail Supervisor</t>
  </si>
  <si>
    <t>Retail Manager</t>
  </si>
  <si>
    <t>Security Management</t>
  </si>
  <si>
    <t>Security First Line Manager</t>
  </si>
  <si>
    <t>Surveying</t>
  </si>
  <si>
    <t>Surveyor</t>
  </si>
  <si>
    <t>Transport</t>
  </si>
  <si>
    <t>Passenger Transport Services</t>
  </si>
  <si>
    <t>Passenger Transport Operations</t>
  </si>
  <si>
    <t>Passenger Transport Operations Manager</t>
  </si>
  <si>
    <t>Transport Planning Technician</t>
  </si>
  <si>
    <t>Travel</t>
  </si>
  <si>
    <t>Travel Consultant</t>
  </si>
  <si>
    <t>TV Production and Broadcasting</t>
  </si>
  <si>
    <t>TV Production Assistant</t>
  </si>
  <si>
    <t>Outside Broadcast Engineer</t>
  </si>
  <si>
    <t>Welding</t>
  </si>
  <si>
    <t>Welder</t>
  </si>
  <si>
    <t>This value changes depending on the sample size in AG</t>
  </si>
  <si>
    <t>Enter a sample size below.  The table is updated based on any given value.  Entering the sample sizes given in columns AB to AD will show the actual number of enterprises that you need to consult with to achieve a 5%, 7% or 10% margin of error.</t>
  </si>
  <si>
    <t>ENTERPRISES</t>
  </si>
  <si>
    <t>MARGIN OF ERROR Sample Size</t>
  </si>
  <si>
    <t>This is a fixed value based on the 2014 ONS data for England</t>
  </si>
  <si>
    <t>This shows the recommended breakdown of responses from different sized enterprises.  It is based on the ONS data from 2014 and changes depending upon the sample size entered into cell AG</t>
  </si>
  <si>
    <r>
      <t xml:space="preserve">Plus or minus </t>
    </r>
    <r>
      <rPr>
        <b/>
        <sz val="11"/>
        <rFont val="Calibri"/>
        <family val="2"/>
      </rPr>
      <t>5%</t>
    </r>
    <r>
      <rPr>
        <sz val="11"/>
        <color indexed="10"/>
        <rFont val="Calibri"/>
        <family val="2"/>
      </rPr>
      <t xml:space="preserve"> margin or error is normally used in surveys and considered to give a reasonably accurate result</t>
    </r>
  </si>
  <si>
    <r>
      <t xml:space="preserve">Plus or minus </t>
    </r>
    <r>
      <rPr>
        <b/>
        <sz val="11"/>
        <rFont val="Calibri"/>
        <family val="2"/>
      </rPr>
      <t>10%</t>
    </r>
    <r>
      <rPr>
        <sz val="11"/>
        <color indexed="10"/>
        <rFont val="Calibri"/>
        <family val="2"/>
      </rPr>
      <t xml:space="preserve"> margin or error is not normally used and considered faily inaccurate</t>
    </r>
  </si>
  <si>
    <t>Micro (0 to 9)</t>
  </si>
  <si>
    <t>Small (10 to 49)</t>
  </si>
  <si>
    <t>Large (250+)</t>
  </si>
  <si>
    <t>Medium (50 to 249)</t>
  </si>
  <si>
    <t>5%</t>
  </si>
  <si>
    <t>7%</t>
  </si>
  <si>
    <t>10%</t>
  </si>
  <si>
    <t>Consultation sample sizes should be based on the following three criteria:</t>
  </si>
  <si>
    <t>1. The size of your target population</t>
  </si>
  <si>
    <t>2. Your desired confidence level</t>
  </si>
  <si>
    <t>Usually placed at a value of 95% in surveying, the confidence level describes how sure you can be that your results are correct. With a 95% confidence level, a researcher can be certain that the value of any sample will fall in the range of the margin of error 95% of the time.  The calculations in this spreadsheet are based on a 95% confidence level.</t>
  </si>
  <si>
    <t xml:space="preserve">3. Your allowed margin of error: </t>
  </si>
  <si>
    <t xml:space="preserve">Margin of error depicts the random sampling error that is possible in the consultation.  This is important because it is impossible to know whether a sample’s results are identical with the true value of the population. The margin of error describes the range in value that the population may have based on the results of the consultation. </t>
  </si>
  <si>
    <t>For example, most people choose a margin of error 5+/- with a 95% confidence interval. If your results showed that 67% of people support your Trailblazer, you could say that you are 95% confident that 62-72% (known as the confidence interval) of your targeted population support your Trailblazer.</t>
  </si>
  <si>
    <t>Usually survey researchers will choose a confidence level of 95% (or 99% if more precision is required) and a margin of error of 5+/-.  However, if a sample size with these two values is too expensive, you may have to lower your confidence level or raise your allowed margin of error.</t>
  </si>
  <si>
    <t>This refers to the total number of enterprises in each Trailblazer area. Standard Industry Classifications (SIC codes) have been used to estimate the total number of businesses that employ people working in a Trailblazer area.  The data in this spreadsheet is based on the 2013 ONS data.</t>
  </si>
  <si>
    <t>Notes</t>
  </si>
  <si>
    <t xml:space="preserve">Micro enterprises have been under sampled by a factor of 8 in order to ensure they are included but do not dominate the sample. All other size categories have been over sampled: small entrprises by a factor of 2, medium enterprises by a factor of 5 and large enterprises by a factor of 10 in order to ensure the views of these organisations are adequately represented.   </t>
  </si>
  <si>
    <t>This is the recommended sample size based on the total number of enterprises.  Further information on 'margin or error' calculations can be found in the notes tab.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</si>
</sst>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0"/>
    <numFmt numFmtId="168" formatCode="0.0000"/>
    <numFmt numFmtId="169" formatCode="0.0000000"/>
    <numFmt numFmtId="170" formatCode="0.000000"/>
  </numFmts>
  <fonts count="65">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8"/>
      <color indexed="8"/>
      <name val="Calibri"/>
      <family val="2"/>
    </font>
    <font>
      <b/>
      <sz val="14"/>
      <color indexed="8"/>
      <name val="Calibri"/>
      <family val="2"/>
    </font>
    <font>
      <sz val="14"/>
      <color indexed="8"/>
      <name val="Calibri"/>
      <family val="2"/>
    </font>
    <font>
      <b/>
      <sz val="20"/>
      <color indexed="8"/>
      <name val="Calibri"/>
      <family val="2"/>
    </font>
    <font>
      <b/>
      <sz val="12"/>
      <color indexed="8"/>
      <name val="Calibri"/>
      <family val="2"/>
    </font>
    <font>
      <b/>
      <sz val="16"/>
      <color indexed="8"/>
      <name val="Calibri"/>
      <family val="2"/>
    </font>
    <font>
      <sz val="9"/>
      <color indexed="8"/>
      <name val="Calibri"/>
      <family val="2"/>
    </font>
    <font>
      <b/>
      <sz val="16"/>
      <color indexed="9"/>
      <name val="Calibri"/>
      <family val="2"/>
    </font>
    <font>
      <sz val="11"/>
      <color indexed="8"/>
      <name val="Arial"/>
      <family val="2"/>
    </font>
    <font>
      <b/>
      <sz val="11"/>
      <name val="Calibri"/>
      <family val="2"/>
    </font>
    <font>
      <b/>
      <u val="single"/>
      <sz val="14"/>
      <color indexed="63"/>
      <name val="Inherit"/>
      <family val="0"/>
    </font>
    <font>
      <b/>
      <sz val="14"/>
      <color indexed="23"/>
      <name val="Inherit"/>
      <family val="0"/>
    </font>
    <font>
      <sz val="11"/>
      <color indexed="23"/>
      <name val="Inherit"/>
      <family val="0"/>
    </font>
    <font>
      <b/>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9"/>
      <color theme="1"/>
      <name val="Calibri"/>
      <family val="2"/>
    </font>
    <font>
      <b/>
      <sz val="16"/>
      <color theme="1"/>
      <name val="Calibri"/>
      <family val="2"/>
    </font>
    <font>
      <b/>
      <sz val="16"/>
      <color theme="0"/>
      <name val="Calibri"/>
      <family val="2"/>
    </font>
    <font>
      <sz val="11"/>
      <color rgb="FF000000"/>
      <name val="Arial"/>
      <family val="2"/>
    </font>
    <font>
      <b/>
      <u val="single"/>
      <sz val="14"/>
      <color theme="1" tint="0.24998000264167786"/>
      <name val="Inherit"/>
      <family val="0"/>
    </font>
    <font>
      <b/>
      <sz val="14"/>
      <color rgb="FF686767"/>
      <name val="Inherit"/>
      <family val="0"/>
    </font>
    <font>
      <sz val="11"/>
      <color rgb="FF686767"/>
      <name val="Inherit"/>
      <family val="0"/>
    </font>
    <font>
      <b/>
      <u val="single"/>
      <sz val="11"/>
      <color rgb="FF000000"/>
      <name val="Arial"/>
      <family val="2"/>
    </font>
    <font>
      <b/>
      <sz val="14"/>
      <color theme="1"/>
      <name val="Calibri"/>
      <family val="2"/>
    </font>
    <font>
      <sz val="14"/>
      <color theme="1"/>
      <name val="Calibri"/>
      <family val="2"/>
    </font>
    <font>
      <b/>
      <sz val="20"/>
      <color theme="1"/>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style="thin">
        <color rgb="FF000000"/>
      </right>
      <top style="hair">
        <color theme="0" tint="-0.3499799966812134"/>
      </top>
      <bottom style="hair">
        <color theme="0" tint="-0.3499799966812134"/>
      </bottom>
    </border>
    <border>
      <left>
        <color indexed="63"/>
      </left>
      <right>
        <color indexed="63"/>
      </right>
      <top style="hair">
        <color theme="0" tint="-0.3499799966812134"/>
      </top>
      <bottom style="hair">
        <color theme="0" tint="-0.3499799966812134"/>
      </bottom>
    </border>
    <border>
      <left style="thin">
        <color rgb="FF000000"/>
      </left>
      <right>
        <color indexed="63"/>
      </right>
      <top style="hair">
        <color theme="0" tint="-0.3499799966812134"/>
      </top>
      <bottom style="hair">
        <color theme="0" tint="-0.3499799966812134"/>
      </bottom>
    </border>
    <border>
      <left style="hair">
        <color theme="0" tint="-0.3499799966812134"/>
      </left>
      <right>
        <color indexed="63"/>
      </right>
      <top style="hair">
        <color theme="0" tint="-0.3499799966812134"/>
      </top>
      <bottom style="hair">
        <color theme="0" tint="-0.3499799966812134"/>
      </bottom>
    </border>
    <border>
      <left style="thin">
        <color rgb="FF000000"/>
      </left>
      <right>
        <color indexed="63"/>
      </right>
      <top/>
      <bottom/>
    </border>
    <border>
      <left>
        <color indexed="63"/>
      </left>
      <right>
        <color indexed="63"/>
      </right>
      <top>
        <color indexed="63"/>
      </top>
      <bottom style="hair">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Font="1" applyAlignment="1">
      <alignment/>
    </xf>
    <xf numFmtId="0" fontId="0" fillId="0" borderId="0" xfId="0" applyAlignment="1">
      <alignment textRotation="90"/>
    </xf>
    <xf numFmtId="0" fontId="51" fillId="0" borderId="0" xfId="0" applyFont="1" applyAlignment="1">
      <alignment wrapText="1"/>
    </xf>
    <xf numFmtId="0" fontId="0" fillId="33" borderId="0" xfId="0" applyFill="1" applyAlignment="1">
      <alignment/>
    </xf>
    <xf numFmtId="166" fontId="0" fillId="0" borderId="0" xfId="0" applyNumberFormat="1" applyAlignment="1">
      <alignment horizontal="center" vertical="center"/>
    </xf>
    <xf numFmtId="166" fontId="0" fillId="0" borderId="0" xfId="59" applyNumberFormat="1" applyFont="1" applyAlignment="1">
      <alignment horizontal="center" vertical="center"/>
    </xf>
    <xf numFmtId="1" fontId="0" fillId="33" borderId="0" xfId="0" applyNumberFormat="1" applyFill="1" applyAlignment="1">
      <alignment horizontal="center" vertical="center"/>
    </xf>
    <xf numFmtId="2" fontId="0" fillId="33" borderId="0" xfId="0" applyNumberFormat="1" applyFill="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0" fillId="33" borderId="0" xfId="0" applyFill="1" applyAlignment="1">
      <alignment horizontal="center" vertical="center"/>
    </xf>
    <xf numFmtId="1" fontId="52" fillId="19" borderId="0" xfId="0" applyNumberFormat="1" applyFont="1" applyFill="1" applyAlignment="1">
      <alignment horizontal="center" vertical="center"/>
    </xf>
    <xf numFmtId="0" fontId="50" fillId="0" borderId="0" xfId="0" applyFont="1" applyAlignment="1">
      <alignment horizontal="right"/>
    </xf>
    <xf numFmtId="49" fontId="0" fillId="0" borderId="0" xfId="0" applyNumberFormat="1" applyAlignment="1">
      <alignment/>
    </xf>
    <xf numFmtId="1" fontId="50" fillId="10" borderId="0" xfId="0" applyNumberFormat="1" applyFont="1" applyFill="1" applyAlignment="1">
      <alignment horizontal="center"/>
    </xf>
    <xf numFmtId="9" fontId="51" fillId="0" borderId="0" xfId="0" applyNumberFormat="1" applyFont="1" applyAlignment="1">
      <alignment/>
    </xf>
    <xf numFmtId="0" fontId="53" fillId="0" borderId="0" xfId="0" applyFont="1" applyAlignment="1">
      <alignment horizontal="center"/>
    </xf>
    <xf numFmtId="0" fontId="53" fillId="33" borderId="0" xfId="0" applyFont="1" applyFill="1" applyAlignment="1">
      <alignment horizontal="center"/>
    </xf>
    <xf numFmtId="0" fontId="53" fillId="0" borderId="0" xfId="0" applyFont="1" applyAlignment="1">
      <alignment horizontal="center" wrapText="1"/>
    </xf>
    <xf numFmtId="0" fontId="54" fillId="0" borderId="0" xfId="0" applyFont="1" applyAlignment="1">
      <alignment/>
    </xf>
    <xf numFmtId="0" fontId="53" fillId="0" borderId="0" xfId="0" applyFont="1" applyAlignment="1">
      <alignment horizontal="center" wrapText="1"/>
    </xf>
    <xf numFmtId="0" fontId="55" fillId="34" borderId="0" xfId="0" applyFont="1" applyFill="1" applyAlignment="1">
      <alignment horizontal="center"/>
    </xf>
    <xf numFmtId="0" fontId="55" fillId="35" borderId="0" xfId="0" applyFont="1" applyFill="1" applyAlignment="1">
      <alignment horizontal="center" wrapText="1"/>
    </xf>
    <xf numFmtId="0" fontId="0" fillId="0" borderId="0" xfId="0" applyFont="1" applyAlignment="1">
      <alignment/>
    </xf>
    <xf numFmtId="0" fontId="56" fillId="0" borderId="10" xfId="0" applyFont="1" applyFill="1" applyBorder="1" applyAlignment="1">
      <alignment horizontal="left" indent="1"/>
    </xf>
    <xf numFmtId="0" fontId="57" fillId="0" borderId="0" xfId="0" applyFont="1" applyAlignment="1">
      <alignment horizontal="right"/>
    </xf>
    <xf numFmtId="0" fontId="58" fillId="0" borderId="0" xfId="0" applyFont="1" applyAlignment="1">
      <alignment horizontal="right" vertical="center"/>
    </xf>
    <xf numFmtId="0" fontId="59" fillId="0" borderId="0" xfId="0" applyFont="1" applyAlignment="1">
      <alignment horizontal="left" vertical="center" wrapText="1"/>
    </xf>
    <xf numFmtId="0" fontId="0" fillId="0" borderId="0" xfId="0" applyAlignment="1">
      <alignment horizontal="left" vertical="center" wrapText="1"/>
    </xf>
    <xf numFmtId="0" fontId="56" fillId="0" borderId="11" xfId="0" applyFont="1" applyBorder="1" applyAlignment="1">
      <alignment horizontal="left" indent="1"/>
    </xf>
    <xf numFmtId="166" fontId="0" fillId="0" borderId="12" xfId="0" applyNumberFormat="1" applyBorder="1" applyAlignment="1">
      <alignment horizontal="center" vertical="center"/>
    </xf>
    <xf numFmtId="166" fontId="0" fillId="0" borderId="12" xfId="59" applyNumberFormat="1" applyFont="1" applyBorder="1" applyAlignment="1">
      <alignment horizontal="center" vertical="center"/>
    </xf>
    <xf numFmtId="1" fontId="0" fillId="33" borderId="12" xfId="0" applyNumberFormat="1" applyFill="1" applyBorder="1" applyAlignment="1">
      <alignment horizontal="center" vertical="center"/>
    </xf>
    <xf numFmtId="2" fontId="0" fillId="33" borderId="12" xfId="0" applyNumberFormat="1" applyFill="1"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0" fillId="33" borderId="12" xfId="0" applyFill="1" applyBorder="1" applyAlignment="1">
      <alignment horizontal="center" vertical="center"/>
    </xf>
    <xf numFmtId="1" fontId="52" fillId="19" borderId="12" xfId="0" applyNumberFormat="1" applyFont="1" applyFill="1" applyBorder="1" applyAlignment="1">
      <alignment horizontal="center" vertical="center"/>
    </xf>
    <xf numFmtId="1" fontId="50" fillId="10" borderId="12" xfId="0" applyNumberFormat="1" applyFont="1" applyFill="1" applyBorder="1" applyAlignment="1">
      <alignment horizontal="center"/>
    </xf>
    <xf numFmtId="0" fontId="60" fillId="0" borderId="0" xfId="0" applyFont="1" applyFill="1" applyBorder="1" applyAlignment="1">
      <alignment horizontal="left" indent="1"/>
    </xf>
    <xf numFmtId="0" fontId="56" fillId="0" borderId="13" xfId="0" applyFont="1" applyBorder="1" applyAlignment="1">
      <alignment horizontal="left" indent="1"/>
    </xf>
    <xf numFmtId="0" fontId="0" fillId="33" borderId="14" xfId="0" applyFont="1" applyFill="1" applyBorder="1" applyAlignment="1">
      <alignment horizontal="center" vertical="center"/>
    </xf>
    <xf numFmtId="0" fontId="56" fillId="0" borderId="15" xfId="0" applyFont="1" applyBorder="1" applyAlignment="1">
      <alignment horizontal="left" indent="1"/>
    </xf>
    <xf numFmtId="0" fontId="61" fillId="33" borderId="0" xfId="0" applyFont="1" applyFill="1" applyBorder="1" applyAlignment="1">
      <alignment horizontal="center" textRotation="90" wrapText="1"/>
    </xf>
    <xf numFmtId="0" fontId="61" fillId="33" borderId="0" xfId="0" applyFont="1" applyFill="1" applyBorder="1" applyAlignment="1">
      <alignment horizontal="center" wrapText="1"/>
    </xf>
    <xf numFmtId="0" fontId="62" fillId="33" borderId="0" xfId="0" applyFont="1" applyFill="1" applyBorder="1" applyAlignment="1">
      <alignment horizontal="center" textRotation="90" wrapText="1"/>
    </xf>
    <xf numFmtId="166" fontId="0" fillId="0" borderId="0" xfId="0" applyNumberFormat="1" applyBorder="1" applyAlignment="1">
      <alignment horizontal="center" vertical="center"/>
    </xf>
    <xf numFmtId="166" fontId="0" fillId="0" borderId="0" xfId="59" applyNumberFormat="1" applyFont="1" applyBorder="1" applyAlignment="1">
      <alignment horizontal="center" vertical="center"/>
    </xf>
    <xf numFmtId="1" fontId="0" fillId="33" borderId="0" xfId="0" applyNumberFormat="1" applyFill="1" applyBorder="1" applyAlignment="1">
      <alignment horizontal="center" vertical="center"/>
    </xf>
    <xf numFmtId="2" fontId="0" fillId="33" borderId="0" xfId="0" applyNumberFormat="1" applyFill="1" applyBorder="1" applyAlignment="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33" borderId="0" xfId="0" applyFill="1" applyBorder="1" applyAlignment="1">
      <alignment horizontal="center" vertical="center"/>
    </xf>
    <xf numFmtId="0" fontId="0" fillId="0" borderId="0" xfId="0" applyBorder="1" applyAlignment="1">
      <alignment/>
    </xf>
    <xf numFmtId="0" fontId="63" fillId="0" borderId="0" xfId="0" applyFont="1" applyBorder="1" applyAlignment="1">
      <alignment horizontal="right" vertical="center"/>
    </xf>
    <xf numFmtId="0" fontId="64" fillId="36" borderId="0" xfId="0" applyFont="1" applyFill="1" applyBorder="1" applyAlignment="1">
      <alignment horizontal="center" vertical="center"/>
    </xf>
    <xf numFmtId="0" fontId="61" fillId="33" borderId="0" xfId="0" applyFont="1" applyFill="1" applyBorder="1" applyAlignment="1">
      <alignment horizontal="center"/>
    </xf>
    <xf numFmtId="0" fontId="61" fillId="33" borderId="16" xfId="0" applyFont="1" applyFill="1" applyBorder="1" applyAlignment="1">
      <alignment horizontal="center"/>
    </xf>
    <xf numFmtId="0" fontId="50" fillId="33" borderId="0" xfId="0" applyFont="1" applyFill="1" applyBorder="1" applyAlignment="1">
      <alignment horizontal="center" wrapText="1"/>
    </xf>
    <xf numFmtId="0" fontId="50" fillId="33" borderId="16" xfId="0" applyFont="1" applyFill="1" applyBorder="1" applyAlignment="1">
      <alignment horizontal="center" wrapText="1"/>
    </xf>
    <xf numFmtId="0" fontId="61" fillId="19" borderId="0" xfId="0" applyFont="1" applyFill="1" applyBorder="1" applyAlignment="1">
      <alignment horizontal="center" textRotation="90" wrapText="1"/>
    </xf>
    <xf numFmtId="0" fontId="61" fillId="19" borderId="16" xfId="0" applyFont="1" applyFill="1" applyBorder="1" applyAlignment="1">
      <alignment horizontal="center" textRotation="90" wrapText="1"/>
    </xf>
    <xf numFmtId="49" fontId="61" fillId="10" borderId="0" xfId="0" applyNumberFormat="1" applyFont="1" applyFill="1" applyBorder="1" applyAlignment="1">
      <alignment horizontal="center" wrapText="1"/>
    </xf>
    <xf numFmtId="49" fontId="61" fillId="10" borderId="16"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314325</xdr:colOff>
      <xdr:row>2</xdr:row>
      <xdr:rowOff>104775</xdr:rowOff>
    </xdr:from>
    <xdr:to>
      <xdr:col>32</xdr:col>
      <xdr:colOff>666750</xdr:colOff>
      <xdr:row>3</xdr:row>
      <xdr:rowOff>0</xdr:rowOff>
    </xdr:to>
    <xdr:sp>
      <xdr:nvSpPr>
        <xdr:cNvPr id="1" name="Down Arrow 1"/>
        <xdr:cNvSpPr>
          <a:spLocks/>
        </xdr:cNvSpPr>
      </xdr:nvSpPr>
      <xdr:spPr>
        <a:xfrm>
          <a:off x="15182850" y="1419225"/>
          <a:ext cx="352425" cy="895350"/>
        </a:xfrm>
        <a:prstGeom prst="downArrow">
          <a:avLst>
            <a:gd name="adj" fmla="val 30657"/>
          </a:avLst>
        </a:prstGeom>
        <a:solidFill>
          <a:srgbClr val="FAC090"/>
        </a:solid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2" descr="https://d.adroll.com/cm/r/out"/>
        <xdr:cNvPicPr preferRelativeResize="1">
          <a:picLocks noChangeAspect="1"/>
        </xdr:cNvPicPr>
      </xdr:nvPicPr>
      <xdr:blipFill>
        <a:blip r:embed="rId1"/>
        <a:stretch>
          <a:fillRect/>
        </a:stretch>
      </xdr:blipFill>
      <xdr:spPr>
        <a:xfrm>
          <a:off x="0" y="190500"/>
          <a:ext cx="9525" cy="9525"/>
        </a:xfrm>
        <a:prstGeom prst="rect">
          <a:avLst/>
        </a:prstGeom>
        <a:noFill/>
        <a:ln w="9525" cmpd="sng">
          <a:noFill/>
        </a:ln>
      </xdr:spPr>
    </xdr:pic>
    <xdr:clientData/>
  </xdr:twoCellAnchor>
  <xdr:twoCellAnchor editAs="oneCell">
    <xdr:from>
      <xdr:col>0</xdr:col>
      <xdr:colOff>19050</xdr:colOff>
      <xdr:row>1</xdr:row>
      <xdr:rowOff>0</xdr:rowOff>
    </xdr:from>
    <xdr:to>
      <xdr:col>0</xdr:col>
      <xdr:colOff>28575</xdr:colOff>
      <xdr:row>1</xdr:row>
      <xdr:rowOff>9525</xdr:rowOff>
    </xdr:to>
    <xdr:pic>
      <xdr:nvPicPr>
        <xdr:cNvPr id="2" name="Picture 3" descr="https://d.adroll.com/cm/f/out"/>
        <xdr:cNvPicPr preferRelativeResize="1">
          <a:picLocks noChangeAspect="1"/>
        </xdr:cNvPicPr>
      </xdr:nvPicPr>
      <xdr:blipFill>
        <a:blip r:embed="rId2"/>
        <a:stretch>
          <a:fillRect/>
        </a:stretch>
      </xdr:blipFill>
      <xdr:spPr>
        <a:xfrm>
          <a:off x="19050" y="190500"/>
          <a:ext cx="9525" cy="9525"/>
        </a:xfrm>
        <a:prstGeom prst="rect">
          <a:avLst/>
        </a:prstGeom>
        <a:noFill/>
        <a:ln w="9525" cmpd="sng">
          <a:noFill/>
        </a:ln>
      </xdr:spPr>
    </xdr:pic>
    <xdr:clientData/>
  </xdr:twoCellAnchor>
  <xdr:oneCellAnchor>
    <xdr:from>
      <xdr:col>0</xdr:col>
      <xdr:colOff>38100</xdr:colOff>
      <xdr:row>1</xdr:row>
      <xdr:rowOff>0</xdr:rowOff>
    </xdr:from>
    <xdr:ext cx="9525" cy="9525"/>
    <xdr:sp>
      <xdr:nvSpPr>
        <xdr:cNvPr id="3" name="AutoShape 4" descr="https://d.adroll.com/cm/b/out"/>
        <xdr:cNvSpPr>
          <a:spLocks noChangeAspect="1"/>
        </xdr:cNvSpPr>
      </xdr:nvSpPr>
      <xdr:spPr>
        <a:xfrm>
          <a:off x="38100" y="1905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57150</xdr:colOff>
      <xdr:row>1</xdr:row>
      <xdr:rowOff>0</xdr:rowOff>
    </xdr:from>
    <xdr:to>
      <xdr:col>0</xdr:col>
      <xdr:colOff>66675</xdr:colOff>
      <xdr:row>1</xdr:row>
      <xdr:rowOff>9525</xdr:rowOff>
    </xdr:to>
    <xdr:pic>
      <xdr:nvPicPr>
        <xdr:cNvPr id="4" name="Picture 5" descr="https://d.adroll.com/cm/w/out"/>
        <xdr:cNvPicPr preferRelativeResize="1">
          <a:picLocks noChangeAspect="1"/>
        </xdr:cNvPicPr>
      </xdr:nvPicPr>
      <xdr:blipFill>
        <a:blip r:embed="rId3"/>
        <a:stretch>
          <a:fillRect/>
        </a:stretch>
      </xdr:blipFill>
      <xdr:spPr>
        <a:xfrm>
          <a:off x="57150" y="190500"/>
          <a:ext cx="9525" cy="9525"/>
        </a:xfrm>
        <a:prstGeom prst="rect">
          <a:avLst/>
        </a:prstGeom>
        <a:noFill/>
        <a:ln w="9525" cmpd="sng">
          <a:noFill/>
        </a:ln>
      </xdr:spPr>
    </xdr:pic>
    <xdr:clientData/>
  </xdr:twoCellAnchor>
  <xdr:twoCellAnchor editAs="oneCell">
    <xdr:from>
      <xdr:col>0</xdr:col>
      <xdr:colOff>76200</xdr:colOff>
      <xdr:row>1</xdr:row>
      <xdr:rowOff>0</xdr:rowOff>
    </xdr:from>
    <xdr:to>
      <xdr:col>0</xdr:col>
      <xdr:colOff>85725</xdr:colOff>
      <xdr:row>1</xdr:row>
      <xdr:rowOff>9525</xdr:rowOff>
    </xdr:to>
    <xdr:pic>
      <xdr:nvPicPr>
        <xdr:cNvPr id="5" name="Picture 6" descr="https://d.adroll.com/cm/x/out"/>
        <xdr:cNvPicPr preferRelativeResize="1">
          <a:picLocks noChangeAspect="1"/>
        </xdr:cNvPicPr>
      </xdr:nvPicPr>
      <xdr:blipFill>
        <a:blip r:embed="rId4"/>
        <a:stretch>
          <a:fillRect/>
        </a:stretch>
      </xdr:blipFill>
      <xdr:spPr>
        <a:xfrm>
          <a:off x="76200" y="190500"/>
          <a:ext cx="9525" cy="9525"/>
        </a:xfrm>
        <a:prstGeom prst="rect">
          <a:avLst/>
        </a:prstGeom>
        <a:noFill/>
        <a:ln w="9525" cmpd="sng">
          <a:noFill/>
        </a:ln>
      </xdr:spPr>
    </xdr:pic>
    <xdr:clientData/>
  </xdr:twoCellAnchor>
  <xdr:twoCellAnchor editAs="oneCell">
    <xdr:from>
      <xdr:col>0</xdr:col>
      <xdr:colOff>95250</xdr:colOff>
      <xdr:row>1</xdr:row>
      <xdr:rowOff>0</xdr:rowOff>
    </xdr:from>
    <xdr:to>
      <xdr:col>0</xdr:col>
      <xdr:colOff>104775</xdr:colOff>
      <xdr:row>1</xdr:row>
      <xdr:rowOff>9525</xdr:rowOff>
    </xdr:to>
    <xdr:pic>
      <xdr:nvPicPr>
        <xdr:cNvPr id="6" name="Picture 7" descr="https://d.adroll.com/cm/l/out"/>
        <xdr:cNvPicPr preferRelativeResize="1">
          <a:picLocks noChangeAspect="1"/>
        </xdr:cNvPicPr>
      </xdr:nvPicPr>
      <xdr:blipFill>
        <a:blip r:embed="rId5"/>
        <a:stretch>
          <a:fillRect/>
        </a:stretch>
      </xdr:blipFill>
      <xdr:spPr>
        <a:xfrm>
          <a:off x="95250" y="190500"/>
          <a:ext cx="9525" cy="9525"/>
        </a:xfrm>
        <a:prstGeom prst="rect">
          <a:avLst/>
        </a:prstGeom>
        <a:noFill/>
        <a:ln w="9525" cmpd="sng">
          <a:noFill/>
        </a:ln>
      </xdr:spPr>
    </xdr:pic>
    <xdr:clientData/>
  </xdr:twoCellAnchor>
  <xdr:twoCellAnchor editAs="oneCell">
    <xdr:from>
      <xdr:col>0</xdr:col>
      <xdr:colOff>114300</xdr:colOff>
      <xdr:row>1</xdr:row>
      <xdr:rowOff>0</xdr:rowOff>
    </xdr:from>
    <xdr:to>
      <xdr:col>0</xdr:col>
      <xdr:colOff>123825</xdr:colOff>
      <xdr:row>1</xdr:row>
      <xdr:rowOff>9525</xdr:rowOff>
    </xdr:to>
    <xdr:pic>
      <xdr:nvPicPr>
        <xdr:cNvPr id="7" name="Picture 8" descr="https://www.facebook.com/tr?id=544304308918334&amp;cd%5bsegment_eid%5d=PAETXBMGTJCANMXGZOMCTA&amp;ev=NoScript"/>
        <xdr:cNvPicPr preferRelativeResize="1">
          <a:picLocks noChangeAspect="1"/>
        </xdr:cNvPicPr>
      </xdr:nvPicPr>
      <xdr:blipFill>
        <a:blip r:embed="rId2"/>
        <a:stretch>
          <a:fillRect/>
        </a:stretch>
      </xdr:blipFill>
      <xdr:spPr>
        <a:xfrm>
          <a:off x="114300" y="190500"/>
          <a:ext cx="9525" cy="9525"/>
        </a:xfrm>
        <a:prstGeom prst="rect">
          <a:avLst/>
        </a:prstGeom>
        <a:noFill/>
        <a:ln w="9525" cmpd="sng">
          <a:noFill/>
        </a:ln>
      </xdr:spPr>
    </xdr:pic>
    <xdr:clientData/>
  </xdr:twoCellAnchor>
  <xdr:twoCellAnchor editAs="oneCell">
    <xdr:from>
      <xdr:col>0</xdr:col>
      <xdr:colOff>133350</xdr:colOff>
      <xdr:row>1</xdr:row>
      <xdr:rowOff>0</xdr:rowOff>
    </xdr:from>
    <xdr:to>
      <xdr:col>0</xdr:col>
      <xdr:colOff>142875</xdr:colOff>
      <xdr:row>1</xdr:row>
      <xdr:rowOff>9525</xdr:rowOff>
    </xdr:to>
    <xdr:pic>
      <xdr:nvPicPr>
        <xdr:cNvPr id="8" name="Picture 9" descr="https://www.googleadservices.com/pagead/conversion/1032613984/?label=Yhb4CJqN5wIQ4OCx7AM&amp;guid=ON&amp;script=0&amp;ord=9239862370668928"/>
        <xdr:cNvPicPr preferRelativeResize="1">
          <a:picLocks noChangeAspect="1"/>
        </xdr:cNvPicPr>
      </xdr:nvPicPr>
      <xdr:blipFill>
        <a:blip r:embed="rId6"/>
        <a:stretch>
          <a:fillRect/>
        </a:stretch>
      </xdr:blipFill>
      <xdr:spPr>
        <a:xfrm>
          <a:off x="133350" y="190500"/>
          <a:ext cx="9525" cy="9525"/>
        </a:xfrm>
        <a:prstGeom prst="rect">
          <a:avLst/>
        </a:prstGeom>
        <a:noFill/>
        <a:ln w="9525" cmpd="sng">
          <a:noFill/>
        </a:ln>
      </xdr:spPr>
    </xdr:pic>
    <xdr:clientData/>
  </xdr:twoCellAnchor>
  <xdr:twoCellAnchor editAs="oneCell">
    <xdr:from>
      <xdr:col>0</xdr:col>
      <xdr:colOff>152400</xdr:colOff>
      <xdr:row>1</xdr:row>
      <xdr:rowOff>0</xdr:rowOff>
    </xdr:from>
    <xdr:to>
      <xdr:col>0</xdr:col>
      <xdr:colOff>161925</xdr:colOff>
      <xdr:row>1</xdr:row>
      <xdr:rowOff>9525</xdr:rowOff>
    </xdr:to>
    <xdr:pic>
      <xdr:nvPicPr>
        <xdr:cNvPr id="9" name="Picture 10" descr="https://d.adroll.com/cm/g/out?google_nid=adroll"/>
        <xdr:cNvPicPr preferRelativeResize="1">
          <a:picLocks noChangeAspect="1"/>
        </xdr:cNvPicPr>
      </xdr:nvPicPr>
      <xdr:blipFill>
        <a:blip r:embed="rId1"/>
        <a:stretch>
          <a:fillRect/>
        </a:stretch>
      </xdr:blipFill>
      <xdr:spPr>
        <a:xfrm>
          <a:off x="152400" y="190500"/>
          <a:ext cx="9525" cy="9525"/>
        </a:xfrm>
        <a:prstGeom prst="rect">
          <a:avLst/>
        </a:prstGeom>
        <a:noFill/>
        <a:ln w="9525" cmpd="sng">
          <a:noFill/>
        </a:ln>
      </xdr:spPr>
    </xdr:pic>
    <xdr:clientData/>
  </xdr:twoCellAnchor>
  <xdr:twoCellAnchor editAs="oneCell">
    <xdr:from>
      <xdr:col>0</xdr:col>
      <xdr:colOff>171450</xdr:colOff>
      <xdr:row>1</xdr:row>
      <xdr:rowOff>0</xdr:rowOff>
    </xdr:from>
    <xdr:to>
      <xdr:col>0</xdr:col>
      <xdr:colOff>180975</xdr:colOff>
      <xdr:row>1</xdr:row>
      <xdr:rowOff>9525</xdr:rowOff>
    </xdr:to>
    <xdr:pic>
      <xdr:nvPicPr>
        <xdr:cNvPr id="10" name="Picture 11" descr="https://secure.adnxs.com/seg?add=147193&amp;t=2"/>
        <xdr:cNvPicPr preferRelativeResize="1">
          <a:picLocks noChangeAspect="1"/>
        </xdr:cNvPicPr>
      </xdr:nvPicPr>
      <xdr:blipFill>
        <a:blip r:embed="rId4"/>
        <a:stretch>
          <a:fillRect/>
        </a:stretch>
      </xdr:blipFill>
      <xdr:spPr>
        <a:xfrm>
          <a:off x="171450" y="1905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H183"/>
  <sheetViews>
    <sheetView tabSelected="1"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F6" sqref="AF6"/>
    </sheetView>
  </sheetViews>
  <sheetFormatPr defaultColWidth="9.140625" defaultRowHeight="15"/>
  <cols>
    <col min="1" max="1" width="41.8515625" style="23" customWidth="1"/>
    <col min="2" max="2" width="65.8515625" style="23" customWidth="1"/>
    <col min="3" max="3" width="13.421875" style="0" customWidth="1"/>
    <col min="4" max="8" width="9.8515625" style="0" hidden="1" customWidth="1"/>
    <col min="9" max="13" width="9.8515625" style="3" hidden="1" customWidth="1"/>
    <col min="14" max="19" width="9.8515625" style="0" hidden="1" customWidth="1"/>
    <col min="20" max="20" width="9.8515625" style="3" hidden="1" customWidth="1"/>
    <col min="21" max="21" width="9.8515625" style="0" hidden="1" customWidth="1"/>
    <col min="22" max="25" width="10.28125" style="0" customWidth="1"/>
    <col min="26" max="26" width="9.8515625" style="0" hidden="1" customWidth="1"/>
    <col min="27" max="27" width="12.7109375" style="0" customWidth="1"/>
    <col min="28" max="29" width="9.8515625" style="0" customWidth="1"/>
    <col min="30" max="30" width="7.8515625" style="0" customWidth="1"/>
    <col min="31" max="31" width="7.57421875" style="0" customWidth="1"/>
    <col min="32" max="32" width="12.8515625" style="0" customWidth="1"/>
    <col min="33" max="33" width="13.7109375" style="0" customWidth="1"/>
    <col min="34" max="34" width="13.28125" style="0" customWidth="1"/>
  </cols>
  <sheetData>
    <row r="1" spans="3:34" ht="62.25" customHeight="1">
      <c r="C1" s="20" t="s">
        <v>257</v>
      </c>
      <c r="D1" s="16"/>
      <c r="E1" s="16"/>
      <c r="F1" s="16"/>
      <c r="G1" s="16"/>
      <c r="H1" s="16"/>
      <c r="I1" s="17"/>
      <c r="J1" s="17"/>
      <c r="K1" s="17"/>
      <c r="L1" s="17"/>
      <c r="M1" s="17"/>
      <c r="N1" s="16"/>
      <c r="O1" s="16"/>
      <c r="P1" s="16"/>
      <c r="Q1" s="16"/>
      <c r="R1" s="16"/>
      <c r="S1" s="16"/>
      <c r="T1" s="17"/>
      <c r="U1" s="16"/>
      <c r="V1" s="20" t="s">
        <v>258</v>
      </c>
      <c r="W1" s="20"/>
      <c r="X1" s="20"/>
      <c r="Y1" s="20"/>
      <c r="Z1" s="18"/>
      <c r="AA1" s="20" t="s">
        <v>253</v>
      </c>
      <c r="AB1" s="20" t="s">
        <v>279</v>
      </c>
      <c r="AC1" s="20"/>
      <c r="AD1" s="20"/>
      <c r="AF1" s="20" t="s">
        <v>254</v>
      </c>
      <c r="AG1" s="20"/>
      <c r="AH1" s="20"/>
    </row>
    <row r="2" spans="3:34" ht="41.25" customHeight="1">
      <c r="C2" s="20"/>
      <c r="V2" s="21" t="s">
        <v>255</v>
      </c>
      <c r="W2" s="21"/>
      <c r="X2" s="21"/>
      <c r="Y2" s="21"/>
      <c r="Z2" s="19"/>
      <c r="AA2" s="20"/>
      <c r="AB2" s="22" t="s">
        <v>256</v>
      </c>
      <c r="AC2" s="22"/>
      <c r="AD2" s="22"/>
      <c r="AF2" s="20"/>
      <c r="AG2" s="20"/>
      <c r="AH2" s="20"/>
    </row>
    <row r="3" spans="1:31" ht="78.75" customHeight="1">
      <c r="A3" s="56" t="s">
        <v>19</v>
      </c>
      <c r="B3" s="56" t="s">
        <v>18</v>
      </c>
      <c r="C3" s="58" t="s">
        <v>15</v>
      </c>
      <c r="D3" s="43" t="s">
        <v>0</v>
      </c>
      <c r="E3" s="43" t="s">
        <v>1</v>
      </c>
      <c r="F3" s="43" t="s">
        <v>2</v>
      </c>
      <c r="G3" s="43" t="s">
        <v>3</v>
      </c>
      <c r="H3" s="43" t="s">
        <v>4</v>
      </c>
      <c r="I3" s="43" t="s">
        <v>0</v>
      </c>
      <c r="J3" s="43" t="s">
        <v>11</v>
      </c>
      <c r="K3" s="43" t="s">
        <v>12</v>
      </c>
      <c r="L3" s="43" t="s">
        <v>13</v>
      </c>
      <c r="M3" s="43" t="s">
        <v>4</v>
      </c>
      <c r="N3" s="43"/>
      <c r="O3" s="43" t="s">
        <v>5</v>
      </c>
      <c r="P3" s="43" t="s">
        <v>6</v>
      </c>
      <c r="Q3" s="43" t="s">
        <v>7</v>
      </c>
      <c r="R3" s="43" t="s">
        <v>8</v>
      </c>
      <c r="S3" s="44"/>
      <c r="T3" s="44"/>
      <c r="U3" s="43" t="s">
        <v>14</v>
      </c>
      <c r="V3" s="60" t="s">
        <v>261</v>
      </c>
      <c r="W3" s="60" t="s">
        <v>262</v>
      </c>
      <c r="X3" s="60" t="s">
        <v>264</v>
      </c>
      <c r="Y3" s="60" t="s">
        <v>263</v>
      </c>
      <c r="Z3" s="45" t="s">
        <v>9</v>
      </c>
      <c r="AA3" s="58" t="s">
        <v>16</v>
      </c>
      <c r="AB3" s="62" t="s">
        <v>265</v>
      </c>
      <c r="AC3" s="62" t="s">
        <v>266</v>
      </c>
      <c r="AD3" s="62" t="s">
        <v>267</v>
      </c>
      <c r="AE3" s="1"/>
    </row>
    <row r="4" spans="1:33" s="53" customFormat="1" ht="25.5" customHeight="1">
      <c r="A4" s="57"/>
      <c r="B4" s="57"/>
      <c r="C4" s="59"/>
      <c r="D4" s="46"/>
      <c r="E4" s="47"/>
      <c r="F4" s="47"/>
      <c r="G4" s="47"/>
      <c r="H4" s="47"/>
      <c r="I4" s="48"/>
      <c r="J4" s="49"/>
      <c r="K4" s="49"/>
      <c r="L4" s="49"/>
      <c r="M4" s="49"/>
      <c r="N4" s="50"/>
      <c r="O4" s="51"/>
      <c r="P4" s="50"/>
      <c r="Q4" s="50"/>
      <c r="R4" s="50"/>
      <c r="S4" s="51"/>
      <c r="T4" s="52"/>
      <c r="U4" s="50"/>
      <c r="V4" s="61"/>
      <c r="W4" s="61"/>
      <c r="X4" s="61"/>
      <c r="Y4" s="61"/>
      <c r="Z4" s="50"/>
      <c r="AA4" s="59"/>
      <c r="AB4" s="63"/>
      <c r="AC4" s="63"/>
      <c r="AD4" s="63"/>
      <c r="AF4" s="54" t="s">
        <v>10</v>
      </c>
      <c r="AG4" s="55">
        <v>200</v>
      </c>
    </row>
    <row r="5" spans="1:34" ht="19.5" customHeight="1">
      <c r="A5" s="29" t="s">
        <v>20</v>
      </c>
      <c r="B5" s="40" t="s">
        <v>21</v>
      </c>
      <c r="C5" s="41">
        <v>11605</v>
      </c>
      <c r="D5" s="30">
        <v>0.9995483288166216</v>
      </c>
      <c r="E5" s="31">
        <v>0.3989659629470056</v>
      </c>
      <c r="F5" s="31">
        <v>0.4196467040068936</v>
      </c>
      <c r="G5" s="31">
        <v>0.15596725549332185</v>
      </c>
      <c r="H5" s="31">
        <v>0.025850926324859975</v>
      </c>
      <c r="I5" s="32">
        <f>SUM(D5*$AG$4)</f>
        <v>199.9096657633243</v>
      </c>
      <c r="J5" s="33">
        <f>SUM(E5*$AG$4)</f>
        <v>79.79319258940112</v>
      </c>
      <c r="K5" s="33">
        <f>SUM(F5*$AG$4)</f>
        <v>83.92934080137871</v>
      </c>
      <c r="L5" s="33">
        <f>SUM(G5*$AG$4)</f>
        <v>31.193451098664372</v>
      </c>
      <c r="M5" s="33">
        <f>SUM(H5*$AG$4)</f>
        <v>5.1701852649719955</v>
      </c>
      <c r="N5" s="34"/>
      <c r="O5" s="35">
        <f>SUM(J5/8)</f>
        <v>9.97414907367514</v>
      </c>
      <c r="P5" s="34">
        <f>SUM(K5*2)</f>
        <v>167.85868160275743</v>
      </c>
      <c r="Q5" s="34">
        <f>SUM(L5*5)</f>
        <v>155.96725549332186</v>
      </c>
      <c r="R5" s="34">
        <f>SUM(M5*10)</f>
        <v>51.70185264971995</v>
      </c>
      <c r="S5" s="35">
        <f>SUM(O5:R5)</f>
        <v>385.5019388194744</v>
      </c>
      <c r="T5" s="36">
        <f>SUM($AG$4)/S5</f>
        <v>0.5188041352333054</v>
      </c>
      <c r="U5" s="34">
        <f>SUM(S5*T5)</f>
        <v>200</v>
      </c>
      <c r="V5" s="37">
        <f>SUM(O5*T5)</f>
        <v>5.174629784856105</v>
      </c>
      <c r="W5" s="37">
        <f>SUM(P5*T5)</f>
        <v>87.08577815032132</v>
      </c>
      <c r="X5" s="37">
        <f>SUM(Q5*T5)</f>
        <v>80.91645711092484</v>
      </c>
      <c r="Y5" s="37">
        <f>SUM(R5*T5)</f>
        <v>26.82313495389774</v>
      </c>
      <c r="Z5" s="34">
        <f>SUM(S5*T5)</f>
        <v>200</v>
      </c>
      <c r="AA5" s="33">
        <f>SUM((Z5/C5)*100)</f>
        <v>1.7233950883239983</v>
      </c>
      <c r="AB5" s="38">
        <f>(384*C5)/(384+(C5-1))</f>
        <v>371.7317317317317</v>
      </c>
      <c r="AC5" s="38">
        <f>(196*C5)/(196+(C5-1))</f>
        <v>192.76101694915255</v>
      </c>
      <c r="AD5" s="38">
        <f>(96*C5)/(96+(C5-1))</f>
        <v>95.22051282051282</v>
      </c>
      <c r="AF5" s="12"/>
      <c r="AH5" s="13"/>
    </row>
    <row r="6" spans="1:34" ht="19.5" customHeight="1">
      <c r="A6" s="29" t="s">
        <v>20</v>
      </c>
      <c r="B6" s="40" t="s">
        <v>22</v>
      </c>
      <c r="C6" s="41">
        <v>11605</v>
      </c>
      <c r="D6" s="30">
        <v>1</v>
      </c>
      <c r="E6" s="31">
        <v>0.3989659629470056</v>
      </c>
      <c r="F6" s="31">
        <v>0.4196467040068936</v>
      </c>
      <c r="G6" s="31">
        <v>0.15596725549332185</v>
      </c>
      <c r="H6" s="31">
        <v>0.025850926324859975</v>
      </c>
      <c r="I6" s="32">
        <f aca="true" t="shared" si="0" ref="I4:I33">SUM(D6*$AG$4)</f>
        <v>200</v>
      </c>
      <c r="J6" s="33">
        <f aca="true" t="shared" si="1" ref="J4:J33">SUM(E6*$AG$4)</f>
        <v>79.79319258940112</v>
      </c>
      <c r="K6" s="33">
        <f aca="true" t="shared" si="2" ref="K4:K33">SUM(F6*$AG$4)</f>
        <v>83.92934080137871</v>
      </c>
      <c r="L6" s="33">
        <f aca="true" t="shared" si="3" ref="L4:L33">SUM(G6*$AG$4)</f>
        <v>31.193451098664372</v>
      </c>
      <c r="M6" s="33">
        <f aca="true" t="shared" si="4" ref="M4:M33">SUM(H6*$AG$4)</f>
        <v>5.1701852649719955</v>
      </c>
      <c r="N6" s="34"/>
      <c r="O6" s="35">
        <f aca="true" t="shared" si="5" ref="O6:O33">SUM(J6/8)</f>
        <v>9.97414907367514</v>
      </c>
      <c r="P6" s="34">
        <f aca="true" t="shared" si="6" ref="P6:P33">SUM(K6*2)</f>
        <v>167.85868160275743</v>
      </c>
      <c r="Q6" s="34">
        <f aca="true" t="shared" si="7" ref="Q6:Q33">SUM(L6*5)</f>
        <v>155.96725549332186</v>
      </c>
      <c r="R6" s="34">
        <f aca="true" t="shared" si="8" ref="R6:R33">SUM(M6*10)</f>
        <v>51.70185264971995</v>
      </c>
      <c r="S6" s="35">
        <f aca="true" t="shared" si="9" ref="S6:S33">SUM(O6:R6)</f>
        <v>385.5019388194744</v>
      </c>
      <c r="T6" s="36">
        <f aca="true" t="shared" si="10" ref="T6:T33">SUM($AG$4)/S6</f>
        <v>0.5188041352333054</v>
      </c>
      <c r="U6" s="34">
        <f aca="true" t="shared" si="11" ref="U6:U33">SUM(S6*T6)</f>
        <v>200</v>
      </c>
      <c r="V6" s="37">
        <f aca="true" t="shared" si="12" ref="V6:V33">SUM(O6*T6)</f>
        <v>5.174629784856105</v>
      </c>
      <c r="W6" s="37">
        <f aca="true" t="shared" si="13" ref="W6:W33">SUM(P6*T6)</f>
        <v>87.08577815032132</v>
      </c>
      <c r="X6" s="37">
        <f aca="true" t="shared" si="14" ref="X6:X33">SUM(Q6*T6)</f>
        <v>80.91645711092484</v>
      </c>
      <c r="Y6" s="37">
        <f aca="true" t="shared" si="15" ref="Y6:Y33">SUM(R6*T6)</f>
        <v>26.82313495389774</v>
      </c>
      <c r="Z6" s="34">
        <f aca="true" t="shared" si="16" ref="Z6:Z33">SUM(S6*T6)</f>
        <v>200</v>
      </c>
      <c r="AA6" s="33">
        <f>SUM((Z6/C6)*100)</f>
        <v>1.7233950883239983</v>
      </c>
      <c r="AB6" s="38">
        <f>(384*C6)/(384+(C6-1))</f>
        <v>371.7317317317317</v>
      </c>
      <c r="AC6" s="38">
        <f aca="true" t="shared" si="17" ref="AC6:AC33">(196*C6)/(196+(C6-1))</f>
        <v>192.76101694915255</v>
      </c>
      <c r="AD6" s="38">
        <f>(96*C6)/(96+(C6-1))</f>
        <v>95.22051282051282</v>
      </c>
      <c r="AF6" s="12"/>
      <c r="AH6" s="13"/>
    </row>
    <row r="7" spans="1:34" ht="19.5" customHeight="1">
      <c r="A7" s="29" t="s">
        <v>20</v>
      </c>
      <c r="B7" s="40" t="s">
        <v>23</v>
      </c>
      <c r="C7" s="41">
        <v>11605</v>
      </c>
      <c r="D7" s="30">
        <v>0.9995483288166216</v>
      </c>
      <c r="E7" s="31">
        <v>0.3989659629470056</v>
      </c>
      <c r="F7" s="31">
        <v>0.4196467040068936</v>
      </c>
      <c r="G7" s="31">
        <v>0.15596725549332185</v>
      </c>
      <c r="H7" s="31">
        <v>0.025850926324859975</v>
      </c>
      <c r="I7" s="32">
        <f t="shared" si="0"/>
        <v>199.9096657633243</v>
      </c>
      <c r="J7" s="33">
        <f t="shared" si="1"/>
        <v>79.79319258940112</v>
      </c>
      <c r="K7" s="33">
        <f t="shared" si="2"/>
        <v>83.92934080137871</v>
      </c>
      <c r="L7" s="33">
        <f t="shared" si="3"/>
        <v>31.193451098664372</v>
      </c>
      <c r="M7" s="33">
        <f t="shared" si="4"/>
        <v>5.1701852649719955</v>
      </c>
      <c r="N7" s="34"/>
      <c r="O7" s="35">
        <f t="shared" si="5"/>
        <v>9.97414907367514</v>
      </c>
      <c r="P7" s="34">
        <f t="shared" si="6"/>
        <v>167.85868160275743</v>
      </c>
      <c r="Q7" s="34">
        <f t="shared" si="7"/>
        <v>155.96725549332186</v>
      </c>
      <c r="R7" s="34">
        <f t="shared" si="8"/>
        <v>51.70185264971995</v>
      </c>
      <c r="S7" s="35">
        <f t="shared" si="9"/>
        <v>385.5019388194744</v>
      </c>
      <c r="T7" s="36">
        <f t="shared" si="10"/>
        <v>0.5188041352333054</v>
      </c>
      <c r="U7" s="34">
        <f t="shared" si="11"/>
        <v>200</v>
      </c>
      <c r="V7" s="37">
        <f t="shared" si="12"/>
        <v>5.174629784856105</v>
      </c>
      <c r="W7" s="37">
        <f t="shared" si="13"/>
        <v>87.08577815032132</v>
      </c>
      <c r="X7" s="37">
        <f t="shared" si="14"/>
        <v>80.91645711092484</v>
      </c>
      <c r="Y7" s="37">
        <f t="shared" si="15"/>
        <v>26.82313495389774</v>
      </c>
      <c r="Z7" s="34">
        <f t="shared" si="16"/>
        <v>200</v>
      </c>
      <c r="AA7" s="33">
        <f aca="true" t="shared" si="18" ref="AA7:AA33">SUM((Z7/C7)*100)</f>
        <v>1.7233950883239983</v>
      </c>
      <c r="AB7" s="38">
        <f aca="true" t="shared" si="19" ref="AB7:AB33">(384*C7)/(384+(C7-1))</f>
        <v>371.7317317317317</v>
      </c>
      <c r="AC7" s="38">
        <f t="shared" si="17"/>
        <v>192.76101694915255</v>
      </c>
      <c r="AD7" s="38">
        <f>(96*C7)/(96+(C7-1))</f>
        <v>95.22051282051282</v>
      </c>
      <c r="AF7" s="12"/>
      <c r="AH7" s="13"/>
    </row>
    <row r="8" spans="1:34" ht="19.5" customHeight="1">
      <c r="A8" s="29" t="s">
        <v>20</v>
      </c>
      <c r="B8" s="40" t="s">
        <v>24</v>
      </c>
      <c r="C8" s="41">
        <v>11605</v>
      </c>
      <c r="D8" s="30">
        <v>0.9995483288166216</v>
      </c>
      <c r="E8" s="31">
        <v>0.3989659629470056</v>
      </c>
      <c r="F8" s="31">
        <v>0.4196467040068936</v>
      </c>
      <c r="G8" s="31">
        <v>0.15596725549332185</v>
      </c>
      <c r="H8" s="31">
        <v>0.025850926324859975</v>
      </c>
      <c r="I8" s="32">
        <f t="shared" si="0"/>
        <v>199.9096657633243</v>
      </c>
      <c r="J8" s="33">
        <f t="shared" si="1"/>
        <v>79.79319258940112</v>
      </c>
      <c r="K8" s="33">
        <f t="shared" si="2"/>
        <v>83.92934080137871</v>
      </c>
      <c r="L8" s="33">
        <f t="shared" si="3"/>
        <v>31.193451098664372</v>
      </c>
      <c r="M8" s="33">
        <f t="shared" si="4"/>
        <v>5.1701852649719955</v>
      </c>
      <c r="N8" s="34"/>
      <c r="O8" s="35">
        <f t="shared" si="5"/>
        <v>9.97414907367514</v>
      </c>
      <c r="P8" s="34">
        <f t="shared" si="6"/>
        <v>167.85868160275743</v>
      </c>
      <c r="Q8" s="34">
        <f t="shared" si="7"/>
        <v>155.96725549332186</v>
      </c>
      <c r="R8" s="34">
        <f t="shared" si="8"/>
        <v>51.70185264971995</v>
      </c>
      <c r="S8" s="35">
        <f t="shared" si="9"/>
        <v>385.5019388194744</v>
      </c>
      <c r="T8" s="36">
        <f t="shared" si="10"/>
        <v>0.5188041352333054</v>
      </c>
      <c r="U8" s="34">
        <f t="shared" si="11"/>
        <v>200</v>
      </c>
      <c r="V8" s="37">
        <f t="shared" si="12"/>
        <v>5.174629784856105</v>
      </c>
      <c r="W8" s="37">
        <f t="shared" si="13"/>
        <v>87.08577815032132</v>
      </c>
      <c r="X8" s="37">
        <f t="shared" si="14"/>
        <v>80.91645711092484</v>
      </c>
      <c r="Y8" s="37">
        <f t="shared" si="15"/>
        <v>26.82313495389774</v>
      </c>
      <c r="Z8" s="34">
        <f t="shared" si="16"/>
        <v>200</v>
      </c>
      <c r="AA8" s="33">
        <f t="shared" si="18"/>
        <v>1.7233950883239983</v>
      </c>
      <c r="AB8" s="38">
        <f t="shared" si="19"/>
        <v>371.7317317317317</v>
      </c>
      <c r="AC8" s="38">
        <f t="shared" si="17"/>
        <v>192.76101694915255</v>
      </c>
      <c r="AD8" s="38">
        <f>(96*C8)/(96+(C8-1))</f>
        <v>95.22051282051282</v>
      </c>
      <c r="AF8" s="12"/>
      <c r="AH8" s="13"/>
    </row>
    <row r="9" spans="1:34" ht="19.5" customHeight="1">
      <c r="A9" s="24" t="s">
        <v>25</v>
      </c>
      <c r="B9" s="42" t="s">
        <v>26</v>
      </c>
      <c r="C9" s="41">
        <v>2675</v>
      </c>
      <c r="D9" s="4">
        <v>0.9995483288166216</v>
      </c>
      <c r="E9" s="5">
        <v>0.7738317757009345</v>
      </c>
      <c r="F9" s="5">
        <v>0.14579439252336449</v>
      </c>
      <c r="G9" s="5">
        <v>0.05794392523364486</v>
      </c>
      <c r="H9" s="5">
        <v>0.022429906542056073</v>
      </c>
      <c r="I9" s="6">
        <f t="shared" si="0"/>
        <v>199.9096657633243</v>
      </c>
      <c r="J9" s="7">
        <f t="shared" si="1"/>
        <v>154.7663551401869</v>
      </c>
      <c r="K9" s="7">
        <f t="shared" si="2"/>
        <v>29.1588785046729</v>
      </c>
      <c r="L9" s="7">
        <f t="shared" si="3"/>
        <v>11.588785046728972</v>
      </c>
      <c r="M9" s="7">
        <f t="shared" si="4"/>
        <v>4.485981308411215</v>
      </c>
      <c r="N9" s="8"/>
      <c r="O9" s="9">
        <f t="shared" si="5"/>
        <v>19.345794392523363</v>
      </c>
      <c r="P9" s="8">
        <f t="shared" si="6"/>
        <v>58.3177570093458</v>
      </c>
      <c r="Q9" s="8">
        <f t="shared" si="7"/>
        <v>57.94392523364486</v>
      </c>
      <c r="R9" s="8">
        <f t="shared" si="8"/>
        <v>44.85981308411215</v>
      </c>
      <c r="S9" s="9">
        <f t="shared" si="9"/>
        <v>180.46728971962617</v>
      </c>
      <c r="T9" s="10">
        <f t="shared" si="10"/>
        <v>1.108234075608493</v>
      </c>
      <c r="U9" s="8">
        <f t="shared" si="11"/>
        <v>200</v>
      </c>
      <c r="V9" s="11">
        <f t="shared" si="12"/>
        <v>21.439668565510097</v>
      </c>
      <c r="W9" s="11">
        <f t="shared" si="13"/>
        <v>64.62972553081305</v>
      </c>
      <c r="X9" s="11">
        <f t="shared" si="14"/>
        <v>64.21543241843604</v>
      </c>
      <c r="Y9" s="11">
        <f t="shared" si="15"/>
        <v>49.715173485240804</v>
      </c>
      <c r="Z9" s="8">
        <f t="shared" si="16"/>
        <v>200</v>
      </c>
      <c r="AA9" s="7">
        <f t="shared" si="18"/>
        <v>7.476635514018691</v>
      </c>
      <c r="AB9" s="14">
        <f t="shared" si="19"/>
        <v>335.90582079790715</v>
      </c>
      <c r="AC9" s="14">
        <f t="shared" si="17"/>
        <v>182.6829268292683</v>
      </c>
      <c r="AD9" s="14">
        <f aca="true" t="shared" si="20" ref="AD9:AD33">(96*C9)/(96+(C9-1))</f>
        <v>92.70758122743682</v>
      </c>
      <c r="AF9" s="12"/>
      <c r="AH9" s="13"/>
    </row>
    <row r="10" spans="1:34" ht="19.5" customHeight="1">
      <c r="A10" s="29" t="s">
        <v>25</v>
      </c>
      <c r="B10" s="40" t="s">
        <v>27</v>
      </c>
      <c r="C10" s="41">
        <v>2675</v>
      </c>
      <c r="D10" s="30">
        <v>0.9995483288166216</v>
      </c>
      <c r="E10" s="31">
        <v>0.7738317757009345</v>
      </c>
      <c r="F10" s="31">
        <v>0.14579439252336449</v>
      </c>
      <c r="G10" s="31">
        <v>0.05794392523364486</v>
      </c>
      <c r="H10" s="31">
        <v>0.022429906542056073</v>
      </c>
      <c r="I10" s="32">
        <f t="shared" si="0"/>
        <v>199.9096657633243</v>
      </c>
      <c r="J10" s="33">
        <f t="shared" si="1"/>
        <v>154.7663551401869</v>
      </c>
      <c r="K10" s="33">
        <f t="shared" si="2"/>
        <v>29.1588785046729</v>
      </c>
      <c r="L10" s="33">
        <f t="shared" si="3"/>
        <v>11.588785046728972</v>
      </c>
      <c r="M10" s="33">
        <f t="shared" si="4"/>
        <v>4.485981308411215</v>
      </c>
      <c r="N10" s="34"/>
      <c r="O10" s="35">
        <f t="shared" si="5"/>
        <v>19.345794392523363</v>
      </c>
      <c r="P10" s="34">
        <f t="shared" si="6"/>
        <v>58.3177570093458</v>
      </c>
      <c r="Q10" s="34">
        <f t="shared" si="7"/>
        <v>57.94392523364486</v>
      </c>
      <c r="R10" s="34">
        <f t="shared" si="8"/>
        <v>44.85981308411215</v>
      </c>
      <c r="S10" s="35">
        <f t="shared" si="9"/>
        <v>180.46728971962617</v>
      </c>
      <c r="T10" s="36">
        <f t="shared" si="10"/>
        <v>1.108234075608493</v>
      </c>
      <c r="U10" s="34">
        <f t="shared" si="11"/>
        <v>200</v>
      </c>
      <c r="V10" s="37">
        <f t="shared" si="12"/>
        <v>21.439668565510097</v>
      </c>
      <c r="W10" s="37">
        <f t="shared" si="13"/>
        <v>64.62972553081305</v>
      </c>
      <c r="X10" s="37">
        <f t="shared" si="14"/>
        <v>64.21543241843604</v>
      </c>
      <c r="Y10" s="37">
        <f t="shared" si="15"/>
        <v>49.715173485240804</v>
      </c>
      <c r="Z10" s="34">
        <f t="shared" si="16"/>
        <v>200</v>
      </c>
      <c r="AA10" s="33">
        <f t="shared" si="18"/>
        <v>7.476635514018691</v>
      </c>
      <c r="AB10" s="38">
        <f t="shared" si="19"/>
        <v>335.90582079790715</v>
      </c>
      <c r="AC10" s="38">
        <f t="shared" si="17"/>
        <v>182.6829268292683</v>
      </c>
      <c r="AD10" s="38">
        <f t="shared" si="20"/>
        <v>92.70758122743682</v>
      </c>
      <c r="AF10" s="12"/>
      <c r="AH10" s="13"/>
    </row>
    <row r="11" spans="1:34" ht="19.5" customHeight="1">
      <c r="A11" s="29" t="s">
        <v>28</v>
      </c>
      <c r="B11" s="40" t="s">
        <v>29</v>
      </c>
      <c r="C11" s="41">
        <v>785</v>
      </c>
      <c r="D11" s="30">
        <v>0.9995483288166216</v>
      </c>
      <c r="E11" s="31">
        <v>0.9171974522292994</v>
      </c>
      <c r="F11" s="31">
        <v>0.044585987261146494</v>
      </c>
      <c r="G11" s="31">
        <v>0.03184713375796178</v>
      </c>
      <c r="H11" s="31">
        <v>0.012738853503184714</v>
      </c>
      <c r="I11" s="32">
        <f t="shared" si="0"/>
        <v>199.9096657633243</v>
      </c>
      <c r="J11" s="33">
        <f t="shared" si="1"/>
        <v>183.4394904458599</v>
      </c>
      <c r="K11" s="33">
        <f t="shared" si="2"/>
        <v>8.9171974522293</v>
      </c>
      <c r="L11" s="33">
        <f t="shared" si="3"/>
        <v>6.369426751592357</v>
      </c>
      <c r="M11" s="33">
        <f t="shared" si="4"/>
        <v>2.547770700636943</v>
      </c>
      <c r="N11" s="34"/>
      <c r="O11" s="35">
        <f t="shared" si="5"/>
        <v>22.929936305732486</v>
      </c>
      <c r="P11" s="34">
        <f t="shared" si="6"/>
        <v>17.8343949044586</v>
      </c>
      <c r="Q11" s="34">
        <f t="shared" si="7"/>
        <v>31.847133757961785</v>
      </c>
      <c r="R11" s="34">
        <f t="shared" si="8"/>
        <v>25.477707006369428</v>
      </c>
      <c r="S11" s="35">
        <f t="shared" si="9"/>
        <v>98.0891719745223</v>
      </c>
      <c r="T11" s="36">
        <f t="shared" si="10"/>
        <v>2.038961038961039</v>
      </c>
      <c r="U11" s="34">
        <f t="shared" si="11"/>
        <v>200</v>
      </c>
      <c r="V11" s="37">
        <f t="shared" si="12"/>
        <v>46.753246753246756</v>
      </c>
      <c r="W11" s="37">
        <f t="shared" si="13"/>
        <v>36.36363636363636</v>
      </c>
      <c r="X11" s="37">
        <f t="shared" si="14"/>
        <v>64.93506493506493</v>
      </c>
      <c r="Y11" s="37">
        <f t="shared" si="15"/>
        <v>51.94805194805195</v>
      </c>
      <c r="Z11" s="34">
        <f t="shared" si="16"/>
        <v>200</v>
      </c>
      <c r="AA11" s="33">
        <f t="shared" si="18"/>
        <v>25.477707006369428</v>
      </c>
      <c r="AB11" s="38">
        <f t="shared" si="19"/>
        <v>258.0821917808219</v>
      </c>
      <c r="AC11" s="38">
        <f t="shared" si="17"/>
        <v>157</v>
      </c>
      <c r="AD11" s="38">
        <f t="shared" si="20"/>
        <v>85.63636363636364</v>
      </c>
      <c r="AF11" s="12"/>
      <c r="AH11" s="13"/>
    </row>
    <row r="12" spans="1:34" ht="19.5" customHeight="1">
      <c r="A12" s="29" t="s">
        <v>28</v>
      </c>
      <c r="B12" s="40" t="s">
        <v>30</v>
      </c>
      <c r="C12" s="41">
        <v>580</v>
      </c>
      <c r="D12" s="30">
        <v>0.9995483288166216</v>
      </c>
      <c r="E12" s="31">
        <v>0.7758620689655172</v>
      </c>
      <c r="F12" s="31">
        <v>0.07758620689655173</v>
      </c>
      <c r="G12" s="31">
        <v>0.06896551724137931</v>
      </c>
      <c r="H12" s="31">
        <v>0.06896551724137931</v>
      </c>
      <c r="I12" s="32">
        <f t="shared" si="0"/>
        <v>199.9096657633243</v>
      </c>
      <c r="J12" s="33">
        <f t="shared" si="1"/>
        <v>155.17241379310346</v>
      </c>
      <c r="K12" s="33">
        <f t="shared" si="2"/>
        <v>15.517241379310345</v>
      </c>
      <c r="L12" s="33">
        <f t="shared" si="3"/>
        <v>13.793103448275861</v>
      </c>
      <c r="M12" s="33">
        <f t="shared" si="4"/>
        <v>13.793103448275861</v>
      </c>
      <c r="N12" s="34"/>
      <c r="O12" s="35">
        <f t="shared" si="5"/>
        <v>19.396551724137932</v>
      </c>
      <c r="P12" s="34">
        <f t="shared" si="6"/>
        <v>31.03448275862069</v>
      </c>
      <c r="Q12" s="34">
        <f t="shared" si="7"/>
        <v>68.9655172413793</v>
      </c>
      <c r="R12" s="34">
        <f t="shared" si="8"/>
        <v>137.9310344827586</v>
      </c>
      <c r="S12" s="35">
        <f t="shared" si="9"/>
        <v>257.3275862068965</v>
      </c>
      <c r="T12" s="36">
        <f t="shared" si="10"/>
        <v>0.7772194304857623</v>
      </c>
      <c r="U12" s="34">
        <f t="shared" si="11"/>
        <v>200</v>
      </c>
      <c r="V12" s="37">
        <f t="shared" si="12"/>
        <v>15.075376884422115</v>
      </c>
      <c r="W12" s="37">
        <f t="shared" si="13"/>
        <v>24.120603015075382</v>
      </c>
      <c r="X12" s="37">
        <f t="shared" si="14"/>
        <v>53.60134003350084</v>
      </c>
      <c r="Y12" s="37">
        <f t="shared" si="15"/>
        <v>107.20268006700168</v>
      </c>
      <c r="Z12" s="34">
        <f t="shared" si="16"/>
        <v>200</v>
      </c>
      <c r="AA12" s="33">
        <f t="shared" si="18"/>
        <v>34.48275862068966</v>
      </c>
      <c r="AB12" s="38">
        <f t="shared" si="19"/>
        <v>231.2772585669782</v>
      </c>
      <c r="AC12" s="38">
        <f t="shared" si="17"/>
        <v>146.68387096774194</v>
      </c>
      <c r="AD12" s="38">
        <f t="shared" si="20"/>
        <v>82.4888888888889</v>
      </c>
      <c r="AF12" s="12"/>
      <c r="AH12" s="13"/>
    </row>
    <row r="13" spans="1:34" ht="19.5" customHeight="1">
      <c r="A13" s="29" t="s">
        <v>28</v>
      </c>
      <c r="B13" s="40" t="s">
        <v>31</v>
      </c>
      <c r="C13" s="41">
        <v>785</v>
      </c>
      <c r="D13" s="30">
        <v>0.9995483288166216</v>
      </c>
      <c r="E13" s="31">
        <v>0.9171974522292994</v>
      </c>
      <c r="F13" s="31">
        <v>0.044585987261146494</v>
      </c>
      <c r="G13" s="31">
        <v>0.03184713375796178</v>
      </c>
      <c r="H13" s="31">
        <v>0.012738853503184714</v>
      </c>
      <c r="I13" s="32">
        <f t="shared" si="0"/>
        <v>199.9096657633243</v>
      </c>
      <c r="J13" s="33">
        <f t="shared" si="1"/>
        <v>183.4394904458599</v>
      </c>
      <c r="K13" s="33">
        <f t="shared" si="2"/>
        <v>8.9171974522293</v>
      </c>
      <c r="L13" s="33">
        <f t="shared" si="3"/>
        <v>6.369426751592357</v>
      </c>
      <c r="M13" s="33">
        <f t="shared" si="4"/>
        <v>2.547770700636943</v>
      </c>
      <c r="N13" s="34"/>
      <c r="O13" s="35">
        <f t="shared" si="5"/>
        <v>22.929936305732486</v>
      </c>
      <c r="P13" s="34">
        <f t="shared" si="6"/>
        <v>17.8343949044586</v>
      </c>
      <c r="Q13" s="34">
        <f t="shared" si="7"/>
        <v>31.847133757961785</v>
      </c>
      <c r="R13" s="34">
        <f t="shared" si="8"/>
        <v>25.477707006369428</v>
      </c>
      <c r="S13" s="35">
        <f t="shared" si="9"/>
        <v>98.0891719745223</v>
      </c>
      <c r="T13" s="36">
        <f t="shared" si="10"/>
        <v>2.038961038961039</v>
      </c>
      <c r="U13" s="34">
        <f t="shared" si="11"/>
        <v>200</v>
      </c>
      <c r="V13" s="37">
        <f t="shared" si="12"/>
        <v>46.753246753246756</v>
      </c>
      <c r="W13" s="37">
        <f t="shared" si="13"/>
        <v>36.36363636363636</v>
      </c>
      <c r="X13" s="37">
        <f t="shared" si="14"/>
        <v>64.93506493506493</v>
      </c>
      <c r="Y13" s="37">
        <f t="shared" si="15"/>
        <v>51.94805194805195</v>
      </c>
      <c r="Z13" s="34">
        <f t="shared" si="16"/>
        <v>200</v>
      </c>
      <c r="AA13" s="33">
        <f t="shared" si="18"/>
        <v>25.477707006369428</v>
      </c>
      <c r="AB13" s="38">
        <f t="shared" si="19"/>
        <v>258.0821917808219</v>
      </c>
      <c r="AC13" s="38">
        <f t="shared" si="17"/>
        <v>157</v>
      </c>
      <c r="AD13" s="38">
        <f t="shared" si="20"/>
        <v>85.63636363636364</v>
      </c>
      <c r="AF13" s="12"/>
      <c r="AH13" s="13"/>
    </row>
    <row r="14" spans="1:34" ht="19.5" customHeight="1">
      <c r="A14" s="29" t="s">
        <v>28</v>
      </c>
      <c r="B14" s="40" t="s">
        <v>32</v>
      </c>
      <c r="C14" s="41">
        <v>580</v>
      </c>
      <c r="D14" s="30">
        <v>0.9995483288166216</v>
      </c>
      <c r="E14" s="31">
        <v>0.7758620689655172</v>
      </c>
      <c r="F14" s="31">
        <v>0.07758620689655173</v>
      </c>
      <c r="G14" s="31">
        <v>0.06896551724137931</v>
      </c>
      <c r="H14" s="31">
        <v>0.06896551724137931</v>
      </c>
      <c r="I14" s="32">
        <f t="shared" si="0"/>
        <v>199.9096657633243</v>
      </c>
      <c r="J14" s="33">
        <f t="shared" si="1"/>
        <v>155.17241379310346</v>
      </c>
      <c r="K14" s="33">
        <f t="shared" si="2"/>
        <v>15.517241379310345</v>
      </c>
      <c r="L14" s="33">
        <f t="shared" si="3"/>
        <v>13.793103448275861</v>
      </c>
      <c r="M14" s="33">
        <f t="shared" si="4"/>
        <v>13.793103448275861</v>
      </c>
      <c r="N14" s="34"/>
      <c r="O14" s="35">
        <f t="shared" si="5"/>
        <v>19.396551724137932</v>
      </c>
      <c r="P14" s="34">
        <f t="shared" si="6"/>
        <v>31.03448275862069</v>
      </c>
      <c r="Q14" s="34">
        <f t="shared" si="7"/>
        <v>68.9655172413793</v>
      </c>
      <c r="R14" s="34">
        <f t="shared" si="8"/>
        <v>137.9310344827586</v>
      </c>
      <c r="S14" s="35">
        <f t="shared" si="9"/>
        <v>257.3275862068965</v>
      </c>
      <c r="T14" s="36">
        <f t="shared" si="10"/>
        <v>0.7772194304857623</v>
      </c>
      <c r="U14" s="34">
        <f t="shared" si="11"/>
        <v>200</v>
      </c>
      <c r="V14" s="37">
        <f t="shared" si="12"/>
        <v>15.075376884422115</v>
      </c>
      <c r="W14" s="37">
        <f t="shared" si="13"/>
        <v>24.120603015075382</v>
      </c>
      <c r="X14" s="37">
        <f t="shared" si="14"/>
        <v>53.60134003350084</v>
      </c>
      <c r="Y14" s="37">
        <f t="shared" si="15"/>
        <v>107.20268006700168</v>
      </c>
      <c r="Z14" s="34">
        <f t="shared" si="16"/>
        <v>200</v>
      </c>
      <c r="AA14" s="33">
        <f t="shared" si="18"/>
        <v>34.48275862068966</v>
      </c>
      <c r="AB14" s="38">
        <f t="shared" si="19"/>
        <v>231.2772585669782</v>
      </c>
      <c r="AC14" s="38">
        <f t="shared" si="17"/>
        <v>146.68387096774194</v>
      </c>
      <c r="AD14" s="38">
        <f t="shared" si="20"/>
        <v>82.4888888888889</v>
      </c>
      <c r="AF14" s="12"/>
      <c r="AH14" s="13"/>
    </row>
    <row r="15" spans="1:34" ht="19.5" customHeight="1">
      <c r="A15" s="29" t="s">
        <v>28</v>
      </c>
      <c r="B15" s="40" t="s">
        <v>33</v>
      </c>
      <c r="C15" s="41">
        <v>580</v>
      </c>
      <c r="D15" s="30">
        <v>0.9995483288166216</v>
      </c>
      <c r="E15" s="31">
        <v>0.7758620689655172</v>
      </c>
      <c r="F15" s="31">
        <v>0.07758620689655173</v>
      </c>
      <c r="G15" s="31">
        <v>0.06896551724137931</v>
      </c>
      <c r="H15" s="31">
        <v>0.06896551724137931</v>
      </c>
      <c r="I15" s="32">
        <f t="shared" si="0"/>
        <v>199.9096657633243</v>
      </c>
      <c r="J15" s="33">
        <f t="shared" si="1"/>
        <v>155.17241379310346</v>
      </c>
      <c r="K15" s="33">
        <f t="shared" si="2"/>
        <v>15.517241379310345</v>
      </c>
      <c r="L15" s="33">
        <f t="shared" si="3"/>
        <v>13.793103448275861</v>
      </c>
      <c r="M15" s="33">
        <f t="shared" si="4"/>
        <v>13.793103448275861</v>
      </c>
      <c r="N15" s="34"/>
      <c r="O15" s="35">
        <f t="shared" si="5"/>
        <v>19.396551724137932</v>
      </c>
      <c r="P15" s="34">
        <f t="shared" si="6"/>
        <v>31.03448275862069</v>
      </c>
      <c r="Q15" s="34">
        <f t="shared" si="7"/>
        <v>68.9655172413793</v>
      </c>
      <c r="R15" s="34">
        <f t="shared" si="8"/>
        <v>137.9310344827586</v>
      </c>
      <c r="S15" s="35">
        <f t="shared" si="9"/>
        <v>257.3275862068965</v>
      </c>
      <c r="T15" s="36">
        <f t="shared" si="10"/>
        <v>0.7772194304857623</v>
      </c>
      <c r="U15" s="34">
        <f t="shared" si="11"/>
        <v>200</v>
      </c>
      <c r="V15" s="37">
        <f t="shared" si="12"/>
        <v>15.075376884422115</v>
      </c>
      <c r="W15" s="37">
        <f t="shared" si="13"/>
        <v>24.120603015075382</v>
      </c>
      <c r="X15" s="37">
        <f t="shared" si="14"/>
        <v>53.60134003350084</v>
      </c>
      <c r="Y15" s="37">
        <f t="shared" si="15"/>
        <v>107.20268006700168</v>
      </c>
      <c r="Z15" s="34">
        <f t="shared" si="16"/>
        <v>200</v>
      </c>
      <c r="AA15" s="33">
        <f t="shared" si="18"/>
        <v>34.48275862068966</v>
      </c>
      <c r="AB15" s="38">
        <f t="shared" si="19"/>
        <v>231.2772585669782</v>
      </c>
      <c r="AC15" s="38">
        <f t="shared" si="17"/>
        <v>146.68387096774194</v>
      </c>
      <c r="AD15" s="38">
        <f t="shared" si="20"/>
        <v>82.4888888888889</v>
      </c>
      <c r="AF15" s="12"/>
      <c r="AH15" s="13"/>
    </row>
    <row r="16" spans="1:34" ht="19.5" customHeight="1">
      <c r="A16" s="29" t="s">
        <v>28</v>
      </c>
      <c r="B16" s="40" t="s">
        <v>34</v>
      </c>
      <c r="C16" s="41">
        <v>580</v>
      </c>
      <c r="D16" s="30">
        <v>0.9995483288166216</v>
      </c>
      <c r="E16" s="31">
        <v>0.7758620689655172</v>
      </c>
      <c r="F16" s="31">
        <v>0.07758620689655173</v>
      </c>
      <c r="G16" s="31">
        <v>0.06896551724137931</v>
      </c>
      <c r="H16" s="31">
        <v>0.06896551724137931</v>
      </c>
      <c r="I16" s="32">
        <f t="shared" si="0"/>
        <v>199.9096657633243</v>
      </c>
      <c r="J16" s="33">
        <f t="shared" si="1"/>
        <v>155.17241379310346</v>
      </c>
      <c r="K16" s="33">
        <f t="shared" si="2"/>
        <v>15.517241379310345</v>
      </c>
      <c r="L16" s="33">
        <f t="shared" si="3"/>
        <v>13.793103448275861</v>
      </c>
      <c r="M16" s="33">
        <f t="shared" si="4"/>
        <v>13.793103448275861</v>
      </c>
      <c r="N16" s="34"/>
      <c r="O16" s="35">
        <f t="shared" si="5"/>
        <v>19.396551724137932</v>
      </c>
      <c r="P16" s="34">
        <f t="shared" si="6"/>
        <v>31.03448275862069</v>
      </c>
      <c r="Q16" s="34">
        <f t="shared" si="7"/>
        <v>68.9655172413793</v>
      </c>
      <c r="R16" s="34">
        <f t="shared" si="8"/>
        <v>137.9310344827586</v>
      </c>
      <c r="S16" s="35">
        <f t="shared" si="9"/>
        <v>257.3275862068965</v>
      </c>
      <c r="T16" s="36">
        <f t="shared" si="10"/>
        <v>0.7772194304857623</v>
      </c>
      <c r="U16" s="34">
        <f t="shared" si="11"/>
        <v>200</v>
      </c>
      <c r="V16" s="37">
        <f t="shared" si="12"/>
        <v>15.075376884422115</v>
      </c>
      <c r="W16" s="37">
        <f t="shared" si="13"/>
        <v>24.120603015075382</v>
      </c>
      <c r="X16" s="37">
        <f t="shared" si="14"/>
        <v>53.60134003350084</v>
      </c>
      <c r="Y16" s="37">
        <f t="shared" si="15"/>
        <v>107.20268006700168</v>
      </c>
      <c r="Z16" s="34">
        <f t="shared" si="16"/>
        <v>200</v>
      </c>
      <c r="AA16" s="33">
        <f t="shared" si="18"/>
        <v>34.48275862068966</v>
      </c>
      <c r="AB16" s="38">
        <f t="shared" si="19"/>
        <v>231.2772585669782</v>
      </c>
      <c r="AC16" s="38">
        <f t="shared" si="17"/>
        <v>146.68387096774194</v>
      </c>
      <c r="AD16" s="38">
        <f t="shared" si="20"/>
        <v>82.4888888888889</v>
      </c>
      <c r="AF16" s="12"/>
      <c r="AH16" s="13"/>
    </row>
    <row r="17" spans="1:34" ht="19.5" customHeight="1">
      <c r="A17" s="29" t="s">
        <v>35</v>
      </c>
      <c r="B17" s="40" t="s">
        <v>36</v>
      </c>
      <c r="C17" s="41">
        <v>30235</v>
      </c>
      <c r="D17" s="30">
        <v>0.9995483288166216</v>
      </c>
      <c r="E17" s="31">
        <v>0.9460889697370597</v>
      </c>
      <c r="F17" s="31">
        <v>0.04680006614850339</v>
      </c>
      <c r="G17" s="31">
        <v>0.0059533653051099715</v>
      </c>
      <c r="H17" s="31">
        <v>0.000661485033901108</v>
      </c>
      <c r="I17" s="32">
        <f t="shared" si="0"/>
        <v>199.9096657633243</v>
      </c>
      <c r="J17" s="33">
        <f t="shared" si="1"/>
        <v>189.21779394741193</v>
      </c>
      <c r="K17" s="33">
        <f t="shared" si="2"/>
        <v>9.360013229700678</v>
      </c>
      <c r="L17" s="33">
        <f t="shared" si="3"/>
        <v>1.1906730610219942</v>
      </c>
      <c r="M17" s="33">
        <f t="shared" si="4"/>
        <v>0.1322970067802216</v>
      </c>
      <c r="N17" s="34"/>
      <c r="O17" s="35">
        <f t="shared" si="5"/>
        <v>23.65222424342649</v>
      </c>
      <c r="P17" s="34">
        <f t="shared" si="6"/>
        <v>18.720026459401357</v>
      </c>
      <c r="Q17" s="34">
        <f t="shared" si="7"/>
        <v>5.953365305109971</v>
      </c>
      <c r="R17" s="34">
        <f t="shared" si="8"/>
        <v>1.322970067802216</v>
      </c>
      <c r="S17" s="35">
        <f t="shared" si="9"/>
        <v>49.648586075740035</v>
      </c>
      <c r="T17" s="36">
        <f t="shared" si="10"/>
        <v>4.02831209925889</v>
      </c>
      <c r="U17" s="34">
        <f t="shared" si="11"/>
        <v>200.00000000000003</v>
      </c>
      <c r="V17" s="37">
        <f t="shared" si="12"/>
        <v>95.27854109417937</v>
      </c>
      <c r="W17" s="37">
        <f t="shared" si="13"/>
        <v>75.41010908485303</v>
      </c>
      <c r="X17" s="37">
        <f t="shared" si="14"/>
        <v>23.982013489882586</v>
      </c>
      <c r="Y17" s="37">
        <f t="shared" si="15"/>
        <v>5.32933633108502</v>
      </c>
      <c r="Z17" s="34">
        <f t="shared" si="16"/>
        <v>200.00000000000003</v>
      </c>
      <c r="AA17" s="33">
        <f t="shared" si="18"/>
        <v>0.661485033901108</v>
      </c>
      <c r="AB17" s="38">
        <f t="shared" si="19"/>
        <v>379.1965510484029</v>
      </c>
      <c r="AC17" s="38">
        <f t="shared" si="17"/>
        <v>194.74400262898456</v>
      </c>
      <c r="AD17" s="38">
        <f t="shared" si="20"/>
        <v>95.69930761622156</v>
      </c>
      <c r="AF17" s="12"/>
      <c r="AH17" s="13"/>
    </row>
    <row r="18" spans="1:34" ht="19.5" customHeight="1">
      <c r="A18" s="29" t="s">
        <v>35</v>
      </c>
      <c r="B18" s="40" t="s">
        <v>37</v>
      </c>
      <c r="C18" s="41">
        <v>14400</v>
      </c>
      <c r="D18" s="30">
        <v>0.9995483288166216</v>
      </c>
      <c r="E18" s="31">
        <v>0.8083333333333333</v>
      </c>
      <c r="F18" s="31">
        <v>0.15694444444444444</v>
      </c>
      <c r="G18" s="31">
        <v>0.029861111111111113</v>
      </c>
      <c r="H18" s="31">
        <v>0.003125</v>
      </c>
      <c r="I18" s="32">
        <f t="shared" si="0"/>
        <v>199.9096657633243</v>
      </c>
      <c r="J18" s="33">
        <f t="shared" si="1"/>
        <v>161.66666666666666</v>
      </c>
      <c r="K18" s="33">
        <f t="shared" si="2"/>
        <v>31.38888888888889</v>
      </c>
      <c r="L18" s="33">
        <f t="shared" si="3"/>
        <v>5.972222222222222</v>
      </c>
      <c r="M18" s="33">
        <f t="shared" si="4"/>
        <v>0.625</v>
      </c>
      <c r="N18" s="34"/>
      <c r="O18" s="35">
        <f t="shared" si="5"/>
        <v>20.208333333333332</v>
      </c>
      <c r="P18" s="34">
        <f t="shared" si="6"/>
        <v>62.77777777777778</v>
      </c>
      <c r="Q18" s="34">
        <f t="shared" si="7"/>
        <v>29.86111111111111</v>
      </c>
      <c r="R18" s="34">
        <f t="shared" si="8"/>
        <v>6.25</v>
      </c>
      <c r="S18" s="35">
        <f t="shared" si="9"/>
        <v>119.09722222222223</v>
      </c>
      <c r="T18" s="36">
        <f t="shared" si="10"/>
        <v>1.6793002915451893</v>
      </c>
      <c r="U18" s="34">
        <f t="shared" si="11"/>
        <v>200</v>
      </c>
      <c r="V18" s="37">
        <f t="shared" si="12"/>
        <v>33.93586005830903</v>
      </c>
      <c r="W18" s="37">
        <f t="shared" si="13"/>
        <v>105.42274052478133</v>
      </c>
      <c r="X18" s="37">
        <f t="shared" si="14"/>
        <v>50.14577259475218</v>
      </c>
      <c r="Y18" s="37">
        <f t="shared" si="15"/>
        <v>10.495626822157433</v>
      </c>
      <c r="Z18" s="34">
        <f t="shared" si="16"/>
        <v>200</v>
      </c>
      <c r="AA18" s="33">
        <f t="shared" si="18"/>
        <v>1.3888888888888888</v>
      </c>
      <c r="AB18" s="38">
        <f t="shared" si="19"/>
        <v>374.05127511330585</v>
      </c>
      <c r="AC18" s="38">
        <f t="shared" si="17"/>
        <v>193.38129496402877</v>
      </c>
      <c r="AD18" s="38">
        <f t="shared" si="20"/>
        <v>95.37081752328389</v>
      </c>
      <c r="AF18" s="12"/>
      <c r="AH18" s="13"/>
    </row>
    <row r="19" spans="1:34" ht="19.5" customHeight="1">
      <c r="A19" s="29" t="s">
        <v>35</v>
      </c>
      <c r="B19" s="40" t="s">
        <v>38</v>
      </c>
      <c r="C19" s="41">
        <v>59475</v>
      </c>
      <c r="D19" s="30">
        <v>0.9995483288166216</v>
      </c>
      <c r="E19" s="31">
        <v>0.9758722152164775</v>
      </c>
      <c r="F19" s="31">
        <v>0.022614543926019335</v>
      </c>
      <c r="G19" s="31">
        <v>0.0014291719209751997</v>
      </c>
      <c r="H19" s="31">
        <v>0</v>
      </c>
      <c r="I19" s="32">
        <f t="shared" si="0"/>
        <v>199.9096657633243</v>
      </c>
      <c r="J19" s="33">
        <f t="shared" si="1"/>
        <v>195.1744430432955</v>
      </c>
      <c r="K19" s="33">
        <f t="shared" si="2"/>
        <v>4.522908785203867</v>
      </c>
      <c r="L19" s="33">
        <f t="shared" si="3"/>
        <v>0.2858343841950399</v>
      </c>
      <c r="M19" s="33">
        <f t="shared" si="4"/>
        <v>0</v>
      </c>
      <c r="N19" s="34"/>
      <c r="O19" s="35">
        <f t="shared" si="5"/>
        <v>24.396805380411937</v>
      </c>
      <c r="P19" s="34">
        <f t="shared" si="6"/>
        <v>9.045817570407735</v>
      </c>
      <c r="Q19" s="34">
        <f t="shared" si="7"/>
        <v>1.4291719209751996</v>
      </c>
      <c r="R19" s="34">
        <f t="shared" si="8"/>
        <v>0</v>
      </c>
      <c r="S19" s="35">
        <f t="shared" si="9"/>
        <v>34.87179487179487</v>
      </c>
      <c r="T19" s="36">
        <f t="shared" si="10"/>
        <v>5.73529411764706</v>
      </c>
      <c r="U19" s="34">
        <f t="shared" si="11"/>
        <v>200.00000000000003</v>
      </c>
      <c r="V19" s="37">
        <f t="shared" si="12"/>
        <v>139.9228543876567</v>
      </c>
      <c r="W19" s="37">
        <f t="shared" si="13"/>
        <v>51.8804243008679</v>
      </c>
      <c r="X19" s="37">
        <f t="shared" si="14"/>
        <v>8.196721311475411</v>
      </c>
      <c r="Y19" s="37">
        <f t="shared" si="15"/>
        <v>0</v>
      </c>
      <c r="Z19" s="34">
        <f t="shared" si="16"/>
        <v>200.00000000000003</v>
      </c>
      <c r="AA19" s="33">
        <f t="shared" si="18"/>
        <v>0.3362757461118117</v>
      </c>
      <c r="AB19" s="38">
        <f t="shared" si="19"/>
        <v>381.542985064653</v>
      </c>
      <c r="AC19" s="38">
        <f t="shared" si="17"/>
        <v>195.359477124183</v>
      </c>
      <c r="AD19" s="38">
        <f t="shared" si="20"/>
        <v>95.84690280342454</v>
      </c>
      <c r="AF19" s="12"/>
      <c r="AH19" s="13"/>
    </row>
    <row r="20" spans="1:34" ht="19.5" customHeight="1">
      <c r="A20" s="29" t="s">
        <v>39</v>
      </c>
      <c r="B20" s="40" t="s">
        <v>40</v>
      </c>
      <c r="C20" s="41">
        <v>785</v>
      </c>
      <c r="D20" s="30">
        <v>0.9995483288166216</v>
      </c>
      <c r="E20" s="31">
        <v>0.9171974522292994</v>
      </c>
      <c r="F20" s="31">
        <v>0.044585987261146494</v>
      </c>
      <c r="G20" s="31">
        <v>0.03184713375796178</v>
      </c>
      <c r="H20" s="31">
        <v>0.012738853503184714</v>
      </c>
      <c r="I20" s="32">
        <f t="shared" si="0"/>
        <v>199.9096657633243</v>
      </c>
      <c r="J20" s="33">
        <f t="shared" si="1"/>
        <v>183.4394904458599</v>
      </c>
      <c r="K20" s="33">
        <f t="shared" si="2"/>
        <v>8.9171974522293</v>
      </c>
      <c r="L20" s="33">
        <f t="shared" si="3"/>
        <v>6.369426751592357</v>
      </c>
      <c r="M20" s="33">
        <f t="shared" si="4"/>
        <v>2.547770700636943</v>
      </c>
      <c r="N20" s="34"/>
      <c r="O20" s="35">
        <f t="shared" si="5"/>
        <v>22.929936305732486</v>
      </c>
      <c r="P20" s="34">
        <f t="shared" si="6"/>
        <v>17.8343949044586</v>
      </c>
      <c r="Q20" s="34">
        <f t="shared" si="7"/>
        <v>31.847133757961785</v>
      </c>
      <c r="R20" s="34">
        <f t="shared" si="8"/>
        <v>25.477707006369428</v>
      </c>
      <c r="S20" s="35">
        <f t="shared" si="9"/>
        <v>98.0891719745223</v>
      </c>
      <c r="T20" s="36">
        <f t="shared" si="10"/>
        <v>2.038961038961039</v>
      </c>
      <c r="U20" s="34">
        <f t="shared" si="11"/>
        <v>200</v>
      </c>
      <c r="V20" s="37">
        <f t="shared" si="12"/>
        <v>46.753246753246756</v>
      </c>
      <c r="W20" s="37">
        <f t="shared" si="13"/>
        <v>36.36363636363636</v>
      </c>
      <c r="X20" s="37">
        <f t="shared" si="14"/>
        <v>64.93506493506493</v>
      </c>
      <c r="Y20" s="37">
        <f t="shared" si="15"/>
        <v>51.94805194805195</v>
      </c>
      <c r="Z20" s="34">
        <f t="shared" si="16"/>
        <v>200</v>
      </c>
      <c r="AA20" s="33">
        <f t="shared" si="18"/>
        <v>25.477707006369428</v>
      </c>
      <c r="AB20" s="38">
        <f t="shared" si="19"/>
        <v>258.0821917808219</v>
      </c>
      <c r="AC20" s="38">
        <f t="shared" si="17"/>
        <v>157</v>
      </c>
      <c r="AD20" s="38">
        <f t="shared" si="20"/>
        <v>85.63636363636364</v>
      </c>
      <c r="AF20" s="12"/>
      <c r="AH20" s="13"/>
    </row>
    <row r="21" spans="1:34" ht="19.5" customHeight="1">
      <c r="A21" s="29" t="s">
        <v>41</v>
      </c>
      <c r="B21" s="40" t="s">
        <v>42</v>
      </c>
      <c r="C21" s="41">
        <v>830</v>
      </c>
      <c r="D21" s="30">
        <v>0.9995483288166216</v>
      </c>
      <c r="E21" s="31">
        <v>0.7831325301204819</v>
      </c>
      <c r="F21" s="31">
        <v>0.18072289156626506</v>
      </c>
      <c r="G21" s="31">
        <v>0.03614457831325301</v>
      </c>
      <c r="H21" s="31">
        <v>0</v>
      </c>
      <c r="I21" s="32">
        <f t="shared" si="0"/>
        <v>199.9096657633243</v>
      </c>
      <c r="J21" s="33">
        <f t="shared" si="1"/>
        <v>156.6265060240964</v>
      </c>
      <c r="K21" s="33">
        <f t="shared" si="2"/>
        <v>36.144578313253014</v>
      </c>
      <c r="L21" s="33">
        <f t="shared" si="3"/>
        <v>7.228915662650602</v>
      </c>
      <c r="M21" s="33">
        <f t="shared" si="4"/>
        <v>0</v>
      </c>
      <c r="N21" s="34"/>
      <c r="O21" s="35">
        <f t="shared" si="5"/>
        <v>19.57831325301205</v>
      </c>
      <c r="P21" s="34">
        <f t="shared" si="6"/>
        <v>72.28915662650603</v>
      </c>
      <c r="Q21" s="34">
        <f t="shared" si="7"/>
        <v>36.14457831325301</v>
      </c>
      <c r="R21" s="34">
        <f t="shared" si="8"/>
        <v>0</v>
      </c>
      <c r="S21" s="35">
        <f t="shared" si="9"/>
        <v>128.0120481927711</v>
      </c>
      <c r="T21" s="36">
        <f t="shared" si="10"/>
        <v>1.5623529411764705</v>
      </c>
      <c r="U21" s="34">
        <f t="shared" si="11"/>
        <v>200</v>
      </c>
      <c r="V21" s="37">
        <f t="shared" si="12"/>
        <v>30.588235294117645</v>
      </c>
      <c r="W21" s="37">
        <f t="shared" si="13"/>
        <v>112.94117647058823</v>
      </c>
      <c r="X21" s="37">
        <f t="shared" si="14"/>
        <v>56.47058823529411</v>
      </c>
      <c r="Y21" s="37">
        <f t="shared" si="15"/>
        <v>0</v>
      </c>
      <c r="Z21" s="34">
        <f t="shared" si="16"/>
        <v>200</v>
      </c>
      <c r="AA21" s="33">
        <f t="shared" si="18"/>
        <v>24.096385542168676</v>
      </c>
      <c r="AB21" s="38">
        <f t="shared" si="19"/>
        <v>262.7535037098104</v>
      </c>
      <c r="AC21" s="38">
        <f t="shared" si="17"/>
        <v>158.71219512195123</v>
      </c>
      <c r="AD21" s="38">
        <f t="shared" si="20"/>
        <v>86.14054054054054</v>
      </c>
      <c r="AF21" s="12"/>
      <c r="AH21" s="13"/>
    </row>
    <row r="22" spans="1:34" ht="19.5" customHeight="1">
      <c r="A22" s="29" t="s">
        <v>43</v>
      </c>
      <c r="B22" s="40" t="s">
        <v>44</v>
      </c>
      <c r="C22" s="41">
        <v>24465</v>
      </c>
      <c r="D22" s="30">
        <v>0.9995483288166216</v>
      </c>
      <c r="E22" s="31">
        <v>0.8861639076231351</v>
      </c>
      <c r="F22" s="31">
        <v>0.08849376660535459</v>
      </c>
      <c r="G22" s="31">
        <v>0.019619865113427344</v>
      </c>
      <c r="H22" s="31">
        <v>0.005722460658082976</v>
      </c>
      <c r="I22" s="32">
        <f t="shared" si="0"/>
        <v>199.9096657633243</v>
      </c>
      <c r="J22" s="33">
        <f t="shared" si="1"/>
        <v>177.23278152462703</v>
      </c>
      <c r="K22" s="33">
        <f t="shared" si="2"/>
        <v>17.698753321070917</v>
      </c>
      <c r="L22" s="33">
        <f t="shared" si="3"/>
        <v>3.9239730226854688</v>
      </c>
      <c r="M22" s="33">
        <f t="shared" si="4"/>
        <v>1.144492131616595</v>
      </c>
      <c r="N22" s="34"/>
      <c r="O22" s="35">
        <f t="shared" si="5"/>
        <v>22.15409769057838</v>
      </c>
      <c r="P22" s="34">
        <f t="shared" si="6"/>
        <v>35.397506642141835</v>
      </c>
      <c r="Q22" s="34">
        <f t="shared" si="7"/>
        <v>19.619865113427345</v>
      </c>
      <c r="R22" s="34">
        <f t="shared" si="8"/>
        <v>11.44492131616595</v>
      </c>
      <c r="S22" s="35">
        <f t="shared" si="9"/>
        <v>88.61639076231351</v>
      </c>
      <c r="T22" s="36">
        <f t="shared" si="10"/>
        <v>2.2569188191881917</v>
      </c>
      <c r="U22" s="34">
        <f t="shared" si="11"/>
        <v>200</v>
      </c>
      <c r="V22" s="37">
        <f t="shared" si="12"/>
        <v>50</v>
      </c>
      <c r="W22" s="37">
        <f t="shared" si="13"/>
        <v>79.88929889298892</v>
      </c>
      <c r="X22" s="37">
        <f t="shared" si="14"/>
        <v>44.28044280442804</v>
      </c>
      <c r="Y22" s="37">
        <f t="shared" si="15"/>
        <v>25.83025830258302</v>
      </c>
      <c r="Z22" s="34">
        <f t="shared" si="16"/>
        <v>200</v>
      </c>
      <c r="AA22" s="33">
        <f t="shared" si="18"/>
        <v>0.8174943797261395</v>
      </c>
      <c r="AB22" s="38">
        <f t="shared" si="19"/>
        <v>378.08113329040566</v>
      </c>
      <c r="AC22" s="38">
        <f t="shared" si="17"/>
        <v>194.4501216545012</v>
      </c>
      <c r="AD22" s="38">
        <f t="shared" si="20"/>
        <v>95.62866449511401</v>
      </c>
      <c r="AF22" s="12"/>
      <c r="AH22" s="13"/>
    </row>
    <row r="23" spans="1:34" ht="19.5" customHeight="1">
      <c r="A23" s="29" t="s">
        <v>43</v>
      </c>
      <c r="B23" s="40" t="s">
        <v>45</v>
      </c>
      <c r="C23" s="41">
        <v>17385</v>
      </c>
      <c r="D23" s="30">
        <v>0.9995483288166216</v>
      </c>
      <c r="E23" s="31">
        <v>0.9056658038538971</v>
      </c>
      <c r="F23" s="31">
        <v>0.07103825136612021</v>
      </c>
      <c r="G23" s="31">
        <v>0.016968651136036815</v>
      </c>
      <c r="H23" s="31">
        <v>0.006327293643945931</v>
      </c>
      <c r="I23" s="32">
        <f t="shared" si="0"/>
        <v>199.9096657633243</v>
      </c>
      <c r="J23" s="33">
        <f t="shared" si="1"/>
        <v>181.1331607707794</v>
      </c>
      <c r="K23" s="33">
        <f t="shared" si="2"/>
        <v>14.207650273224044</v>
      </c>
      <c r="L23" s="33">
        <f t="shared" si="3"/>
        <v>3.393730227207363</v>
      </c>
      <c r="M23" s="33">
        <f t="shared" si="4"/>
        <v>1.265458728789186</v>
      </c>
      <c r="N23" s="34"/>
      <c r="O23" s="35">
        <f t="shared" si="5"/>
        <v>22.641645096347425</v>
      </c>
      <c r="P23" s="34">
        <f t="shared" si="6"/>
        <v>28.415300546448087</v>
      </c>
      <c r="Q23" s="34">
        <f t="shared" si="7"/>
        <v>16.968651136036815</v>
      </c>
      <c r="R23" s="34">
        <f t="shared" si="8"/>
        <v>12.65458728789186</v>
      </c>
      <c r="S23" s="35">
        <f t="shared" si="9"/>
        <v>80.68018406672418</v>
      </c>
      <c r="T23" s="36">
        <f t="shared" si="10"/>
        <v>2.478923447108101</v>
      </c>
      <c r="U23" s="34">
        <f t="shared" si="11"/>
        <v>200</v>
      </c>
      <c r="V23" s="37">
        <f t="shared" si="12"/>
        <v>56.1269049104358</v>
      </c>
      <c r="W23" s="37">
        <f t="shared" si="13"/>
        <v>70.43935478121381</v>
      </c>
      <c r="X23" s="37">
        <f t="shared" si="14"/>
        <v>42.063987166919176</v>
      </c>
      <c r="Y23" s="37">
        <f t="shared" si="15"/>
        <v>31.36975314143125</v>
      </c>
      <c r="Z23" s="34">
        <f t="shared" si="16"/>
        <v>200</v>
      </c>
      <c r="AA23" s="33">
        <f>SUM((Z23/C23)*100)</f>
        <v>1.1504170261719875</v>
      </c>
      <c r="AB23" s="38">
        <f t="shared" si="19"/>
        <v>375.72264745610084</v>
      </c>
      <c r="AC23" s="38">
        <f t="shared" si="17"/>
        <v>193.8259385665529</v>
      </c>
      <c r="AD23" s="38">
        <f t="shared" si="20"/>
        <v>95.47826086956522</v>
      </c>
      <c r="AF23" s="12"/>
      <c r="AH23" s="13"/>
    </row>
    <row r="24" spans="1:34" ht="19.5" customHeight="1">
      <c r="A24" s="29" t="s">
        <v>43</v>
      </c>
      <c r="B24" s="40" t="s">
        <v>46</v>
      </c>
      <c r="C24" s="41">
        <v>7080</v>
      </c>
      <c r="D24" s="30">
        <v>0.9995483288166216</v>
      </c>
      <c r="E24" s="31">
        <v>0.838276836158192</v>
      </c>
      <c r="F24" s="31">
        <v>0.13135593220338984</v>
      </c>
      <c r="G24" s="31">
        <v>0.026129943502824857</v>
      </c>
      <c r="H24" s="31">
        <v>0.00423728813559322</v>
      </c>
      <c r="I24" s="32">
        <f t="shared" si="0"/>
        <v>199.9096657633243</v>
      </c>
      <c r="J24" s="33">
        <f t="shared" si="1"/>
        <v>167.65536723163842</v>
      </c>
      <c r="K24" s="33">
        <f t="shared" si="2"/>
        <v>26.27118644067797</v>
      </c>
      <c r="L24" s="33">
        <f t="shared" si="3"/>
        <v>5.2259887005649714</v>
      </c>
      <c r="M24" s="33">
        <f t="shared" si="4"/>
        <v>0.847457627118644</v>
      </c>
      <c r="N24" s="34"/>
      <c r="O24" s="35">
        <f t="shared" si="5"/>
        <v>20.956920903954803</v>
      </c>
      <c r="P24" s="34">
        <f t="shared" si="6"/>
        <v>52.54237288135594</v>
      </c>
      <c r="Q24" s="34">
        <f t="shared" si="7"/>
        <v>26.129943502824858</v>
      </c>
      <c r="R24" s="34">
        <f t="shared" si="8"/>
        <v>8.47457627118644</v>
      </c>
      <c r="S24" s="35">
        <f t="shared" si="9"/>
        <v>108.10381355932203</v>
      </c>
      <c r="T24" s="36">
        <f t="shared" si="10"/>
        <v>1.8500734933855953</v>
      </c>
      <c r="U24" s="34">
        <f t="shared" si="11"/>
        <v>200</v>
      </c>
      <c r="V24" s="37">
        <f t="shared" si="12"/>
        <v>38.77184386738527</v>
      </c>
      <c r="W24" s="37">
        <f t="shared" si="13"/>
        <v>97.20725134737874</v>
      </c>
      <c r="X24" s="37">
        <f t="shared" si="14"/>
        <v>48.342315858239424</v>
      </c>
      <c r="Y24" s="37">
        <f t="shared" si="15"/>
        <v>15.678588926996568</v>
      </c>
      <c r="Z24" s="34">
        <f t="shared" si="16"/>
        <v>200</v>
      </c>
      <c r="AA24" s="33">
        <f t="shared" si="18"/>
        <v>2.824858757062147</v>
      </c>
      <c r="AB24" s="38">
        <f t="shared" si="19"/>
        <v>364.2931796864532</v>
      </c>
      <c r="AC24" s="38">
        <f t="shared" si="17"/>
        <v>190.74639175257732</v>
      </c>
      <c r="AD24" s="38">
        <f t="shared" si="20"/>
        <v>94.72891986062717</v>
      </c>
      <c r="AF24" s="12"/>
      <c r="AH24" s="13"/>
    </row>
    <row r="25" spans="1:34" ht="19.5" customHeight="1">
      <c r="A25" s="29" t="s">
        <v>47</v>
      </c>
      <c r="B25" s="40" t="s">
        <v>48</v>
      </c>
      <c r="C25" s="41">
        <v>795</v>
      </c>
      <c r="D25" s="30">
        <v>0.9995483288166216</v>
      </c>
      <c r="E25" s="31">
        <v>0.8679245283018868</v>
      </c>
      <c r="F25" s="31">
        <v>0.09433962264150944</v>
      </c>
      <c r="G25" s="31">
        <v>0.025157232704402517</v>
      </c>
      <c r="H25" s="31">
        <v>0.012578616352201259</v>
      </c>
      <c r="I25" s="32">
        <f t="shared" si="0"/>
        <v>199.9096657633243</v>
      </c>
      <c r="J25" s="33">
        <f t="shared" si="1"/>
        <v>173.58490566037736</v>
      </c>
      <c r="K25" s="33">
        <f t="shared" si="2"/>
        <v>18.867924528301888</v>
      </c>
      <c r="L25" s="33">
        <f t="shared" si="3"/>
        <v>5.031446540880504</v>
      </c>
      <c r="M25" s="33">
        <f t="shared" si="4"/>
        <v>2.515723270440252</v>
      </c>
      <c r="N25" s="34"/>
      <c r="O25" s="35">
        <f t="shared" si="5"/>
        <v>21.69811320754717</v>
      </c>
      <c r="P25" s="34">
        <f t="shared" si="6"/>
        <v>37.735849056603776</v>
      </c>
      <c r="Q25" s="34">
        <f t="shared" si="7"/>
        <v>25.157232704402517</v>
      </c>
      <c r="R25" s="34">
        <f t="shared" si="8"/>
        <v>25.157232704402517</v>
      </c>
      <c r="S25" s="35">
        <f t="shared" si="9"/>
        <v>109.74842767295598</v>
      </c>
      <c r="T25" s="36">
        <f t="shared" si="10"/>
        <v>1.822349570200573</v>
      </c>
      <c r="U25" s="34">
        <f t="shared" si="11"/>
        <v>200</v>
      </c>
      <c r="V25" s="37">
        <f t="shared" si="12"/>
        <v>39.541547277936964</v>
      </c>
      <c r="W25" s="37">
        <f t="shared" si="13"/>
        <v>68.76790830945559</v>
      </c>
      <c r="X25" s="37">
        <f t="shared" si="14"/>
        <v>45.845272206303726</v>
      </c>
      <c r="Y25" s="37">
        <f t="shared" si="15"/>
        <v>45.845272206303726</v>
      </c>
      <c r="Z25" s="34">
        <f t="shared" si="16"/>
        <v>200</v>
      </c>
      <c r="AA25" s="33">
        <f t="shared" si="18"/>
        <v>25.157232704402517</v>
      </c>
      <c r="AB25" s="38">
        <f t="shared" si="19"/>
        <v>259.151103565365</v>
      </c>
      <c r="AC25" s="38">
        <f t="shared" si="17"/>
        <v>157.3939393939394</v>
      </c>
      <c r="AD25" s="38">
        <f t="shared" si="20"/>
        <v>85.75280898876404</v>
      </c>
      <c r="AF25" s="12"/>
      <c r="AH25" s="13"/>
    </row>
    <row r="26" spans="1:34" ht="19.5" customHeight="1">
      <c r="A26" s="29" t="s">
        <v>49</v>
      </c>
      <c r="B26" s="40" t="s">
        <v>50</v>
      </c>
      <c r="C26" s="41">
        <v>32095</v>
      </c>
      <c r="D26" s="30">
        <v>0.9995483288166216</v>
      </c>
      <c r="E26" s="31">
        <v>0.9200810095030378</v>
      </c>
      <c r="F26" s="31">
        <v>0.07399906527496494</v>
      </c>
      <c r="G26" s="31">
        <v>0.005140987692787038</v>
      </c>
      <c r="H26" s="31">
        <v>0.0009347250350521888</v>
      </c>
      <c r="I26" s="32">
        <f t="shared" si="0"/>
        <v>199.9096657633243</v>
      </c>
      <c r="J26" s="33">
        <f t="shared" si="1"/>
        <v>184.01620190060757</v>
      </c>
      <c r="K26" s="33">
        <f t="shared" si="2"/>
        <v>14.799813054992988</v>
      </c>
      <c r="L26" s="33">
        <f t="shared" si="3"/>
        <v>1.0281975385574076</v>
      </c>
      <c r="M26" s="33">
        <f t="shared" si="4"/>
        <v>0.18694500701043776</v>
      </c>
      <c r="N26" s="34"/>
      <c r="O26" s="35">
        <f t="shared" si="5"/>
        <v>23.002025237575946</v>
      </c>
      <c r="P26" s="34">
        <f t="shared" si="6"/>
        <v>29.599626109985977</v>
      </c>
      <c r="Q26" s="34">
        <f t="shared" si="7"/>
        <v>5.1409876927870375</v>
      </c>
      <c r="R26" s="34">
        <f t="shared" si="8"/>
        <v>1.8694500701043775</v>
      </c>
      <c r="S26" s="35">
        <f t="shared" si="9"/>
        <v>59.61208911045334</v>
      </c>
      <c r="T26" s="36">
        <f t="shared" si="10"/>
        <v>3.3550241735267217</v>
      </c>
      <c r="U26" s="34">
        <f t="shared" si="11"/>
        <v>200</v>
      </c>
      <c r="V26" s="37">
        <f t="shared" si="12"/>
        <v>77.17235071213904</v>
      </c>
      <c r="W26" s="37">
        <f t="shared" si="13"/>
        <v>99.30746112635568</v>
      </c>
      <c r="X26" s="37">
        <f t="shared" si="14"/>
        <v>17.248137985103877</v>
      </c>
      <c r="Y26" s="37">
        <f t="shared" si="15"/>
        <v>6.272050176401411</v>
      </c>
      <c r="Z26" s="34">
        <f t="shared" si="16"/>
        <v>200</v>
      </c>
      <c r="AA26" s="33">
        <f t="shared" si="18"/>
        <v>0.6231500233681259</v>
      </c>
      <c r="AB26" s="38">
        <f t="shared" si="19"/>
        <v>379.4716423425088</v>
      </c>
      <c r="AC26" s="38">
        <f t="shared" si="17"/>
        <v>194.8163518117064</v>
      </c>
      <c r="AD26" s="38">
        <f t="shared" si="20"/>
        <v>95.71668219944083</v>
      </c>
      <c r="AF26" s="12"/>
      <c r="AH26" s="13"/>
    </row>
    <row r="27" spans="1:34" ht="19.5" customHeight="1">
      <c r="A27" s="29" t="s">
        <v>49</v>
      </c>
      <c r="B27" s="40" t="s">
        <v>51</v>
      </c>
      <c r="C27" s="41">
        <v>32095</v>
      </c>
      <c r="D27" s="30">
        <v>0.9995483288166216</v>
      </c>
      <c r="E27" s="31">
        <v>0.9200810095030378</v>
      </c>
      <c r="F27" s="31">
        <v>0.07399906527496494</v>
      </c>
      <c r="G27" s="31">
        <v>0.005140987692787038</v>
      </c>
      <c r="H27" s="31">
        <v>0.0009347250350521888</v>
      </c>
      <c r="I27" s="32">
        <f t="shared" si="0"/>
        <v>199.9096657633243</v>
      </c>
      <c r="J27" s="33">
        <f t="shared" si="1"/>
        <v>184.01620190060757</v>
      </c>
      <c r="K27" s="33">
        <f t="shared" si="2"/>
        <v>14.799813054992988</v>
      </c>
      <c r="L27" s="33">
        <f t="shared" si="3"/>
        <v>1.0281975385574076</v>
      </c>
      <c r="M27" s="33">
        <f t="shared" si="4"/>
        <v>0.18694500701043776</v>
      </c>
      <c r="N27" s="34"/>
      <c r="O27" s="35">
        <f t="shared" si="5"/>
        <v>23.002025237575946</v>
      </c>
      <c r="P27" s="34">
        <f t="shared" si="6"/>
        <v>29.599626109985977</v>
      </c>
      <c r="Q27" s="34">
        <f t="shared" si="7"/>
        <v>5.1409876927870375</v>
      </c>
      <c r="R27" s="34">
        <f t="shared" si="8"/>
        <v>1.8694500701043775</v>
      </c>
      <c r="S27" s="35">
        <f t="shared" si="9"/>
        <v>59.61208911045334</v>
      </c>
      <c r="T27" s="36">
        <f t="shared" si="10"/>
        <v>3.3550241735267217</v>
      </c>
      <c r="U27" s="34">
        <f t="shared" si="11"/>
        <v>200</v>
      </c>
      <c r="V27" s="37">
        <f t="shared" si="12"/>
        <v>77.17235071213904</v>
      </c>
      <c r="W27" s="37">
        <f t="shared" si="13"/>
        <v>99.30746112635568</v>
      </c>
      <c r="X27" s="37">
        <f t="shared" si="14"/>
        <v>17.248137985103877</v>
      </c>
      <c r="Y27" s="37">
        <f t="shared" si="15"/>
        <v>6.272050176401411</v>
      </c>
      <c r="Z27" s="34">
        <f t="shared" si="16"/>
        <v>200</v>
      </c>
      <c r="AA27" s="33">
        <f t="shared" si="18"/>
        <v>0.6231500233681259</v>
      </c>
      <c r="AB27" s="38">
        <f t="shared" si="19"/>
        <v>379.4716423425088</v>
      </c>
      <c r="AC27" s="38">
        <f t="shared" si="17"/>
        <v>194.8163518117064</v>
      </c>
      <c r="AD27" s="38">
        <f t="shared" si="20"/>
        <v>95.71668219944083</v>
      </c>
      <c r="AF27" s="12"/>
      <c r="AH27" s="13"/>
    </row>
    <row r="28" spans="1:34" ht="19.5" customHeight="1">
      <c r="A28" s="29" t="s">
        <v>49</v>
      </c>
      <c r="B28" s="40" t="s">
        <v>52</v>
      </c>
      <c r="C28" s="41">
        <v>32095</v>
      </c>
      <c r="D28" s="30">
        <v>0.9995483288166216</v>
      </c>
      <c r="E28" s="31">
        <v>0.9200810095030378</v>
      </c>
      <c r="F28" s="31">
        <v>0.07399906527496494</v>
      </c>
      <c r="G28" s="31">
        <v>0.005140987692787038</v>
      </c>
      <c r="H28" s="31">
        <v>0.0009347250350521888</v>
      </c>
      <c r="I28" s="32">
        <f t="shared" si="0"/>
        <v>199.9096657633243</v>
      </c>
      <c r="J28" s="33">
        <f t="shared" si="1"/>
        <v>184.01620190060757</v>
      </c>
      <c r="K28" s="33">
        <f t="shared" si="2"/>
        <v>14.799813054992988</v>
      </c>
      <c r="L28" s="33">
        <f t="shared" si="3"/>
        <v>1.0281975385574076</v>
      </c>
      <c r="M28" s="33">
        <f t="shared" si="4"/>
        <v>0.18694500701043776</v>
      </c>
      <c r="N28" s="34"/>
      <c r="O28" s="35">
        <f t="shared" si="5"/>
        <v>23.002025237575946</v>
      </c>
      <c r="P28" s="34">
        <f t="shared" si="6"/>
        <v>29.599626109985977</v>
      </c>
      <c r="Q28" s="34">
        <f t="shared" si="7"/>
        <v>5.1409876927870375</v>
      </c>
      <c r="R28" s="34">
        <f t="shared" si="8"/>
        <v>1.8694500701043775</v>
      </c>
      <c r="S28" s="35">
        <f t="shared" si="9"/>
        <v>59.61208911045334</v>
      </c>
      <c r="T28" s="36">
        <f t="shared" si="10"/>
        <v>3.3550241735267217</v>
      </c>
      <c r="U28" s="34">
        <f t="shared" si="11"/>
        <v>200</v>
      </c>
      <c r="V28" s="37">
        <f t="shared" si="12"/>
        <v>77.17235071213904</v>
      </c>
      <c r="W28" s="37">
        <f t="shared" si="13"/>
        <v>99.30746112635568</v>
      </c>
      <c r="X28" s="37">
        <f t="shared" si="14"/>
        <v>17.248137985103877</v>
      </c>
      <c r="Y28" s="37">
        <f t="shared" si="15"/>
        <v>6.272050176401411</v>
      </c>
      <c r="Z28" s="34">
        <f t="shared" si="16"/>
        <v>200</v>
      </c>
      <c r="AA28" s="33">
        <f t="shared" si="18"/>
        <v>0.6231500233681259</v>
      </c>
      <c r="AB28" s="38">
        <f t="shared" si="19"/>
        <v>379.4716423425088</v>
      </c>
      <c r="AC28" s="38">
        <f t="shared" si="17"/>
        <v>194.8163518117064</v>
      </c>
      <c r="AD28" s="38">
        <f t="shared" si="20"/>
        <v>95.71668219944083</v>
      </c>
      <c r="AF28" s="12"/>
      <c r="AH28" s="13"/>
    </row>
    <row r="29" spans="1:34" ht="19.5" customHeight="1">
      <c r="A29" s="29" t="s">
        <v>53</v>
      </c>
      <c r="B29" s="40" t="s">
        <v>54</v>
      </c>
      <c r="C29" s="41">
        <v>1944630</v>
      </c>
      <c r="D29" s="30">
        <v>0.9995483288166216</v>
      </c>
      <c r="E29" s="31">
        <v>0.8837850902228187</v>
      </c>
      <c r="F29" s="31">
        <v>0.09555802389143436</v>
      </c>
      <c r="G29" s="31">
        <v>0.016753829777386958</v>
      </c>
      <c r="H29" s="31">
        <v>0.003918483207602475</v>
      </c>
      <c r="I29" s="32">
        <f t="shared" si="0"/>
        <v>199.9096657633243</v>
      </c>
      <c r="J29" s="33">
        <f t="shared" si="1"/>
        <v>176.75701804456375</v>
      </c>
      <c r="K29" s="33">
        <f t="shared" si="2"/>
        <v>19.11160477828687</v>
      </c>
      <c r="L29" s="33">
        <f t="shared" si="3"/>
        <v>3.3507659554773914</v>
      </c>
      <c r="M29" s="33">
        <f t="shared" si="4"/>
        <v>0.7836966415204949</v>
      </c>
      <c r="N29" s="34"/>
      <c r="O29" s="35">
        <f t="shared" si="5"/>
        <v>22.09462725557047</v>
      </c>
      <c r="P29" s="34">
        <f t="shared" si="6"/>
        <v>38.22320955657374</v>
      </c>
      <c r="Q29" s="34">
        <f t="shared" si="7"/>
        <v>16.753829777386958</v>
      </c>
      <c r="R29" s="34">
        <f t="shared" si="8"/>
        <v>7.836966415204949</v>
      </c>
      <c r="S29" s="35">
        <f t="shared" si="9"/>
        <v>84.90863300473612</v>
      </c>
      <c r="T29" s="36">
        <f t="shared" si="10"/>
        <v>2.3554730882175927</v>
      </c>
      <c r="U29" s="34">
        <f t="shared" si="11"/>
        <v>200</v>
      </c>
      <c r="V29" s="37">
        <f t="shared" si="12"/>
        <v>52.04329989469517</v>
      </c>
      <c r="W29" s="37">
        <f t="shared" si="13"/>
        <v>90.03374145581095</v>
      </c>
      <c r="X29" s="37">
        <f t="shared" si="14"/>
        <v>39.46319516521352</v>
      </c>
      <c r="Y29" s="37">
        <f t="shared" si="15"/>
        <v>18.45976348428036</v>
      </c>
      <c r="Z29" s="34">
        <f t="shared" si="16"/>
        <v>200</v>
      </c>
      <c r="AA29" s="33">
        <f t="shared" si="18"/>
        <v>0.010284732828352952</v>
      </c>
      <c r="AB29" s="38">
        <f t="shared" si="19"/>
        <v>383.9243850812308</v>
      </c>
      <c r="AC29" s="38">
        <f t="shared" si="17"/>
        <v>195.98034784620725</v>
      </c>
      <c r="AD29" s="38">
        <f t="shared" si="20"/>
        <v>95.9953103909293</v>
      </c>
      <c r="AF29" s="12"/>
      <c r="AH29" s="13"/>
    </row>
    <row r="30" spans="1:34" ht="19.5" customHeight="1">
      <c r="A30" s="29" t="s">
        <v>53</v>
      </c>
      <c r="B30" s="40" t="s">
        <v>55</v>
      </c>
      <c r="C30" s="41">
        <v>4485</v>
      </c>
      <c r="D30" s="30">
        <v>0.9995483288166216</v>
      </c>
      <c r="E30" s="31">
        <v>0.9464882943143813</v>
      </c>
      <c r="F30" s="31">
        <v>0.03455964325529543</v>
      </c>
      <c r="G30" s="31">
        <v>0.011148272017837236</v>
      </c>
      <c r="H30" s="31">
        <v>0.007803790412486065</v>
      </c>
      <c r="I30" s="32">
        <f t="shared" si="0"/>
        <v>199.9096657633243</v>
      </c>
      <c r="J30" s="33">
        <f t="shared" si="1"/>
        <v>189.29765886287626</v>
      </c>
      <c r="K30" s="33">
        <f t="shared" si="2"/>
        <v>6.911928651059086</v>
      </c>
      <c r="L30" s="33">
        <f t="shared" si="3"/>
        <v>2.229654403567447</v>
      </c>
      <c r="M30" s="33">
        <f t="shared" si="4"/>
        <v>1.560758082497213</v>
      </c>
      <c r="N30" s="34"/>
      <c r="O30" s="35">
        <f t="shared" si="5"/>
        <v>23.662207357859533</v>
      </c>
      <c r="P30" s="34">
        <f t="shared" si="6"/>
        <v>13.823857302118173</v>
      </c>
      <c r="Q30" s="34">
        <f t="shared" si="7"/>
        <v>11.148272017837236</v>
      </c>
      <c r="R30" s="34">
        <f t="shared" si="8"/>
        <v>15.607580824972128</v>
      </c>
      <c r="S30" s="35">
        <f t="shared" si="9"/>
        <v>64.24191750278708</v>
      </c>
      <c r="T30" s="36">
        <f t="shared" si="10"/>
        <v>3.1132321041214746</v>
      </c>
      <c r="U30" s="34">
        <f t="shared" si="11"/>
        <v>200</v>
      </c>
      <c r="V30" s="37">
        <f t="shared" si="12"/>
        <v>73.66594360086766</v>
      </c>
      <c r="W30" s="37">
        <f t="shared" si="13"/>
        <v>43.03687635574837</v>
      </c>
      <c r="X30" s="37">
        <f t="shared" si="14"/>
        <v>34.70715835140997</v>
      </c>
      <c r="Y30" s="37">
        <f t="shared" si="15"/>
        <v>48.59002169197396</v>
      </c>
      <c r="Z30" s="34">
        <f t="shared" si="16"/>
        <v>200</v>
      </c>
      <c r="AA30" s="33">
        <f t="shared" si="18"/>
        <v>4.459308807134894</v>
      </c>
      <c r="AB30" s="38">
        <f t="shared" si="19"/>
        <v>353.78800328677073</v>
      </c>
      <c r="AC30" s="38">
        <f t="shared" si="17"/>
        <v>187.83333333333334</v>
      </c>
      <c r="AD30" s="38">
        <f t="shared" si="20"/>
        <v>94.00873362445415</v>
      </c>
      <c r="AF30" s="12"/>
      <c r="AH30" s="13"/>
    </row>
    <row r="31" spans="1:34" ht="19.5" customHeight="1">
      <c r="A31" s="29" t="s">
        <v>53</v>
      </c>
      <c r="B31" s="40" t="s">
        <v>56</v>
      </c>
      <c r="C31" s="41">
        <v>1944630</v>
      </c>
      <c r="D31" s="30">
        <v>0.9995483288166216</v>
      </c>
      <c r="E31" s="31">
        <v>0.8837850902228187</v>
      </c>
      <c r="F31" s="31">
        <v>0.09555802389143436</v>
      </c>
      <c r="G31" s="31">
        <v>0.016753829777386958</v>
      </c>
      <c r="H31" s="31">
        <v>0.003918483207602475</v>
      </c>
      <c r="I31" s="32">
        <f t="shared" si="0"/>
        <v>199.9096657633243</v>
      </c>
      <c r="J31" s="33">
        <f t="shared" si="1"/>
        <v>176.75701804456375</v>
      </c>
      <c r="K31" s="33">
        <f t="shared" si="2"/>
        <v>19.11160477828687</v>
      </c>
      <c r="L31" s="33">
        <f t="shared" si="3"/>
        <v>3.3507659554773914</v>
      </c>
      <c r="M31" s="33">
        <f t="shared" si="4"/>
        <v>0.7836966415204949</v>
      </c>
      <c r="N31" s="34"/>
      <c r="O31" s="35">
        <f t="shared" si="5"/>
        <v>22.09462725557047</v>
      </c>
      <c r="P31" s="34">
        <f t="shared" si="6"/>
        <v>38.22320955657374</v>
      </c>
      <c r="Q31" s="34">
        <f t="shared" si="7"/>
        <v>16.753829777386958</v>
      </c>
      <c r="R31" s="34">
        <f t="shared" si="8"/>
        <v>7.836966415204949</v>
      </c>
      <c r="S31" s="35">
        <f t="shared" si="9"/>
        <v>84.90863300473612</v>
      </c>
      <c r="T31" s="36">
        <f t="shared" si="10"/>
        <v>2.3554730882175927</v>
      </c>
      <c r="U31" s="34">
        <f t="shared" si="11"/>
        <v>200</v>
      </c>
      <c r="V31" s="37">
        <f t="shared" si="12"/>
        <v>52.04329989469517</v>
      </c>
      <c r="W31" s="37">
        <f t="shared" si="13"/>
        <v>90.03374145581095</v>
      </c>
      <c r="X31" s="37">
        <f t="shared" si="14"/>
        <v>39.46319516521352</v>
      </c>
      <c r="Y31" s="37">
        <f t="shared" si="15"/>
        <v>18.45976348428036</v>
      </c>
      <c r="Z31" s="34">
        <f t="shared" si="16"/>
        <v>200</v>
      </c>
      <c r="AA31" s="33">
        <f t="shared" si="18"/>
        <v>0.010284732828352952</v>
      </c>
      <c r="AB31" s="38">
        <f t="shared" si="19"/>
        <v>383.9243850812308</v>
      </c>
      <c r="AC31" s="38">
        <f t="shared" si="17"/>
        <v>195.98034784620725</v>
      </c>
      <c r="AD31" s="38">
        <f t="shared" si="20"/>
        <v>95.9953103909293</v>
      </c>
      <c r="AF31" s="12"/>
      <c r="AH31" s="13"/>
    </row>
    <row r="32" spans="1:34" ht="19.5" customHeight="1">
      <c r="A32" s="29" t="s">
        <v>53</v>
      </c>
      <c r="B32" s="40" t="s">
        <v>57</v>
      </c>
      <c r="C32" s="41">
        <v>1944630</v>
      </c>
      <c r="D32" s="30">
        <v>0.9995483288166216</v>
      </c>
      <c r="E32" s="31">
        <v>0.8837850902228187</v>
      </c>
      <c r="F32" s="31">
        <v>0.09555802389143436</v>
      </c>
      <c r="G32" s="31">
        <v>0.016753829777386958</v>
      </c>
      <c r="H32" s="31">
        <v>0.003918483207602475</v>
      </c>
      <c r="I32" s="32">
        <f t="shared" si="0"/>
        <v>199.9096657633243</v>
      </c>
      <c r="J32" s="33">
        <f t="shared" si="1"/>
        <v>176.75701804456375</v>
      </c>
      <c r="K32" s="33">
        <f t="shared" si="2"/>
        <v>19.11160477828687</v>
      </c>
      <c r="L32" s="33">
        <f t="shared" si="3"/>
        <v>3.3507659554773914</v>
      </c>
      <c r="M32" s="33">
        <f t="shared" si="4"/>
        <v>0.7836966415204949</v>
      </c>
      <c r="N32" s="34"/>
      <c r="O32" s="35">
        <f t="shared" si="5"/>
        <v>22.09462725557047</v>
      </c>
      <c r="P32" s="34">
        <f t="shared" si="6"/>
        <v>38.22320955657374</v>
      </c>
      <c r="Q32" s="34">
        <f t="shared" si="7"/>
        <v>16.753829777386958</v>
      </c>
      <c r="R32" s="34">
        <f t="shared" si="8"/>
        <v>7.836966415204949</v>
      </c>
      <c r="S32" s="35">
        <f t="shared" si="9"/>
        <v>84.90863300473612</v>
      </c>
      <c r="T32" s="36">
        <f t="shared" si="10"/>
        <v>2.3554730882175927</v>
      </c>
      <c r="U32" s="34">
        <f t="shared" si="11"/>
        <v>200</v>
      </c>
      <c r="V32" s="37">
        <f t="shared" si="12"/>
        <v>52.04329989469517</v>
      </c>
      <c r="W32" s="37">
        <f t="shared" si="13"/>
        <v>90.03374145581095</v>
      </c>
      <c r="X32" s="37">
        <f t="shared" si="14"/>
        <v>39.46319516521352</v>
      </c>
      <c r="Y32" s="37">
        <f t="shared" si="15"/>
        <v>18.45976348428036</v>
      </c>
      <c r="Z32" s="34">
        <f t="shared" si="16"/>
        <v>200</v>
      </c>
      <c r="AA32" s="33">
        <f t="shared" si="18"/>
        <v>0.010284732828352952</v>
      </c>
      <c r="AB32" s="38">
        <f t="shared" si="19"/>
        <v>383.9243850812308</v>
      </c>
      <c r="AC32" s="38">
        <f t="shared" si="17"/>
        <v>195.98034784620725</v>
      </c>
      <c r="AD32" s="38">
        <f t="shared" si="20"/>
        <v>95.9953103909293</v>
      </c>
      <c r="AF32" s="12"/>
      <c r="AH32" s="13"/>
    </row>
    <row r="33" spans="1:34" ht="19.5" customHeight="1">
      <c r="A33" s="29" t="s">
        <v>53</v>
      </c>
      <c r="B33" s="40" t="s">
        <v>58</v>
      </c>
      <c r="C33" s="41">
        <v>1944630</v>
      </c>
      <c r="D33" s="30">
        <v>0.9995483288166216</v>
      </c>
      <c r="E33" s="31">
        <v>0.8837850902228187</v>
      </c>
      <c r="F33" s="31">
        <v>0.09555802389143436</v>
      </c>
      <c r="G33" s="31">
        <v>0.016753829777386958</v>
      </c>
      <c r="H33" s="31">
        <v>0.003918483207602475</v>
      </c>
      <c r="I33" s="32">
        <f t="shared" si="0"/>
        <v>199.9096657633243</v>
      </c>
      <c r="J33" s="33">
        <f t="shared" si="1"/>
        <v>176.75701804456375</v>
      </c>
      <c r="K33" s="33">
        <f t="shared" si="2"/>
        <v>19.11160477828687</v>
      </c>
      <c r="L33" s="33">
        <f t="shared" si="3"/>
        <v>3.3507659554773914</v>
      </c>
      <c r="M33" s="33">
        <f t="shared" si="4"/>
        <v>0.7836966415204949</v>
      </c>
      <c r="N33" s="34"/>
      <c r="O33" s="35">
        <f t="shared" si="5"/>
        <v>22.09462725557047</v>
      </c>
      <c r="P33" s="34">
        <f t="shared" si="6"/>
        <v>38.22320955657374</v>
      </c>
      <c r="Q33" s="34">
        <f t="shared" si="7"/>
        <v>16.753829777386958</v>
      </c>
      <c r="R33" s="34">
        <f t="shared" si="8"/>
        <v>7.836966415204949</v>
      </c>
      <c r="S33" s="35">
        <f t="shared" si="9"/>
        <v>84.90863300473612</v>
      </c>
      <c r="T33" s="36">
        <f t="shared" si="10"/>
        <v>2.3554730882175927</v>
      </c>
      <c r="U33" s="34">
        <f t="shared" si="11"/>
        <v>200</v>
      </c>
      <c r="V33" s="37">
        <f t="shared" si="12"/>
        <v>52.04329989469517</v>
      </c>
      <c r="W33" s="37">
        <f t="shared" si="13"/>
        <v>90.03374145581095</v>
      </c>
      <c r="X33" s="37">
        <f t="shared" si="14"/>
        <v>39.46319516521352</v>
      </c>
      <c r="Y33" s="37">
        <f t="shared" si="15"/>
        <v>18.45976348428036</v>
      </c>
      <c r="Z33" s="34">
        <f t="shared" si="16"/>
        <v>200</v>
      </c>
      <c r="AA33" s="33">
        <f t="shared" si="18"/>
        <v>0.010284732828352952</v>
      </c>
      <c r="AB33" s="38">
        <f t="shared" si="19"/>
        <v>383.9243850812308</v>
      </c>
      <c r="AC33" s="38">
        <f t="shared" si="17"/>
        <v>195.98034784620725</v>
      </c>
      <c r="AD33" s="38">
        <f t="shared" si="20"/>
        <v>95.9953103909293</v>
      </c>
      <c r="AF33" s="12"/>
      <c r="AH33" s="13"/>
    </row>
    <row r="34" spans="1:34" ht="19.5" customHeight="1">
      <c r="A34" s="29" t="s">
        <v>53</v>
      </c>
      <c r="B34" s="40" t="s">
        <v>59</v>
      </c>
      <c r="C34" s="41">
        <v>1944630</v>
      </c>
      <c r="D34" s="30">
        <v>0.9995483288166216</v>
      </c>
      <c r="E34" s="31">
        <v>0.8837850902228187</v>
      </c>
      <c r="F34" s="31">
        <v>0.09555802389143436</v>
      </c>
      <c r="G34" s="31">
        <v>0.016753829777386958</v>
      </c>
      <c r="H34" s="31">
        <v>0.003918483207602475</v>
      </c>
      <c r="I34" s="32">
        <f>SUM(D34*$AG$4)</f>
        <v>199.9096657633243</v>
      </c>
      <c r="J34" s="33">
        <f>SUM(E34*$AG$4)</f>
        <v>176.75701804456375</v>
      </c>
      <c r="K34" s="33">
        <f>SUM(F34*$AG$4)</f>
        <v>19.11160477828687</v>
      </c>
      <c r="L34" s="33">
        <f>SUM(G34*$AG$4)</f>
        <v>3.3507659554773914</v>
      </c>
      <c r="M34" s="33">
        <f>SUM(H34*$AG$4)</f>
        <v>0.7836966415204949</v>
      </c>
      <c r="N34" s="34"/>
      <c r="O34" s="35">
        <f>SUM(J34/8)</f>
        <v>22.09462725557047</v>
      </c>
      <c r="P34" s="34">
        <f>SUM(K34*2)</f>
        <v>38.22320955657374</v>
      </c>
      <c r="Q34" s="34">
        <f>SUM(L34*5)</f>
        <v>16.753829777386958</v>
      </c>
      <c r="R34" s="34">
        <f>SUM(M34*10)</f>
        <v>7.836966415204949</v>
      </c>
      <c r="S34" s="35">
        <f>SUM(O34:R34)</f>
        <v>84.90863300473612</v>
      </c>
      <c r="T34" s="36">
        <f>SUM($AG$4)/S34</f>
        <v>2.3554730882175927</v>
      </c>
      <c r="U34" s="34">
        <f>SUM(S34*T34)</f>
        <v>200</v>
      </c>
      <c r="V34" s="37">
        <f>SUM(O34*T34)</f>
        <v>52.04329989469517</v>
      </c>
      <c r="W34" s="37">
        <f>SUM(P34*T34)</f>
        <v>90.03374145581095</v>
      </c>
      <c r="X34" s="37">
        <f>SUM(Q34*T34)</f>
        <v>39.46319516521352</v>
      </c>
      <c r="Y34" s="37">
        <f>SUM(R34*T34)</f>
        <v>18.45976348428036</v>
      </c>
      <c r="Z34" s="34">
        <f>SUM(S34*T34)</f>
        <v>200</v>
      </c>
      <c r="AA34" s="33">
        <f>SUM((Z34/C34)*100)</f>
        <v>0.010284732828352952</v>
      </c>
      <c r="AB34" s="38">
        <f>(384*C34)/(384+(C34-1))</f>
        <v>383.9243850812308</v>
      </c>
      <c r="AC34" s="38">
        <f>(196*C34)/(196+(C34-1))</f>
        <v>195.98034784620725</v>
      </c>
      <c r="AD34" s="38">
        <f>(96*C34)/(96+(C34-1))</f>
        <v>95.9953103909293</v>
      </c>
      <c r="AF34" s="12"/>
      <c r="AH34" s="13"/>
    </row>
    <row r="35" spans="1:34" ht="19.5" customHeight="1">
      <c r="A35" s="29" t="s">
        <v>60</v>
      </c>
      <c r="B35" s="40" t="s">
        <v>61</v>
      </c>
      <c r="C35" s="41">
        <v>785</v>
      </c>
      <c r="D35" s="30">
        <v>0.9995483288166216</v>
      </c>
      <c r="E35" s="31">
        <v>0.5668789808917197</v>
      </c>
      <c r="F35" s="31">
        <v>0.28662420382165604</v>
      </c>
      <c r="G35" s="31">
        <v>0.10191082802547771</v>
      </c>
      <c r="H35" s="31">
        <v>0.044585987261146494</v>
      </c>
      <c r="I35" s="32">
        <f aca="true" t="shared" si="21" ref="I35:I98">SUM(D35*$AG$4)</f>
        <v>199.9096657633243</v>
      </c>
      <c r="J35" s="33">
        <f aca="true" t="shared" si="22" ref="J35:J98">SUM(E35*$AG$4)</f>
        <v>113.37579617834395</v>
      </c>
      <c r="K35" s="33">
        <f aca="true" t="shared" si="23" ref="K35:K98">SUM(F35*$AG$4)</f>
        <v>57.324840764331206</v>
      </c>
      <c r="L35" s="33">
        <f aca="true" t="shared" si="24" ref="L35:L98">SUM(G35*$AG$4)</f>
        <v>20.382165605095544</v>
      </c>
      <c r="M35" s="33">
        <f aca="true" t="shared" si="25" ref="M35:M98">SUM(H35*$AG$4)</f>
        <v>8.9171974522293</v>
      </c>
      <c r="N35" s="34"/>
      <c r="O35" s="35">
        <f aca="true" t="shared" si="26" ref="O35:O98">SUM(J35/8)</f>
        <v>14.171974522292993</v>
      </c>
      <c r="P35" s="34">
        <f aca="true" t="shared" si="27" ref="P35:P98">SUM(K35*2)</f>
        <v>114.64968152866241</v>
      </c>
      <c r="Q35" s="34">
        <f aca="true" t="shared" si="28" ref="Q35:Q98">SUM(L35*5)</f>
        <v>101.91082802547771</v>
      </c>
      <c r="R35" s="34">
        <f aca="true" t="shared" si="29" ref="R35:R98">SUM(M35*10)</f>
        <v>89.171974522293</v>
      </c>
      <c r="S35" s="35">
        <f aca="true" t="shared" si="30" ref="S35:S98">SUM(O35:R35)</f>
        <v>319.90445859872614</v>
      </c>
      <c r="T35" s="36">
        <f aca="true" t="shared" si="31" ref="T35:T98">SUM($AG$4)/S35</f>
        <v>0.6251866600298656</v>
      </c>
      <c r="U35" s="34">
        <f aca="true" t="shared" si="32" ref="U35:U98">SUM(S35*T35)</f>
        <v>200</v>
      </c>
      <c r="V35" s="37">
        <f aca="true" t="shared" si="33" ref="V35:V98">SUM(O35*T35)</f>
        <v>8.860129417620707</v>
      </c>
      <c r="W35" s="37">
        <f aca="true" t="shared" si="34" ref="W35:W98">SUM(P35*T35)</f>
        <v>71.67745146839222</v>
      </c>
      <c r="X35" s="37">
        <f aca="true" t="shared" si="35" ref="X35:X98">SUM(Q35*T35)</f>
        <v>63.71329019412643</v>
      </c>
      <c r="Y35" s="37">
        <f aca="true" t="shared" si="36" ref="Y35:Y98">SUM(R35*T35)</f>
        <v>55.749128919860624</v>
      </c>
      <c r="Z35" s="34">
        <f aca="true" t="shared" si="37" ref="Z35:Z98">SUM(S35*T35)</f>
        <v>200</v>
      </c>
      <c r="AA35" s="33">
        <f aca="true" t="shared" si="38" ref="AA35:AA98">SUM((Z35/C35)*100)</f>
        <v>25.477707006369428</v>
      </c>
      <c r="AB35" s="38">
        <f aca="true" t="shared" si="39" ref="AB35:AB98">(384*C35)/(384+(C35-1))</f>
        <v>258.0821917808219</v>
      </c>
      <c r="AC35" s="38">
        <f aca="true" t="shared" si="40" ref="AC35:AC98">(196*C35)/(196+(C35-1))</f>
        <v>157</v>
      </c>
      <c r="AD35" s="38">
        <f aca="true" t="shared" si="41" ref="AD35:AD98">(96*C35)/(96+(C35-1))</f>
        <v>85.63636363636364</v>
      </c>
      <c r="AF35" s="12"/>
      <c r="AH35" s="13"/>
    </row>
    <row r="36" spans="1:34" ht="19.5" customHeight="1">
      <c r="A36" s="29" t="s">
        <v>62</v>
      </c>
      <c r="B36" s="40" t="s">
        <v>63</v>
      </c>
      <c r="C36" s="41">
        <v>5400</v>
      </c>
      <c r="D36" s="30">
        <v>0.9995483288166216</v>
      </c>
      <c r="E36" s="31">
        <v>0.8666666666666667</v>
      </c>
      <c r="F36" s="31">
        <v>0.05</v>
      </c>
      <c r="G36" s="31">
        <v>0.021296296296296296</v>
      </c>
      <c r="H36" s="31">
        <v>0.05648148148148148</v>
      </c>
      <c r="I36" s="32">
        <f t="shared" si="21"/>
        <v>199.9096657633243</v>
      </c>
      <c r="J36" s="33">
        <f t="shared" si="22"/>
        <v>173.33333333333334</v>
      </c>
      <c r="K36" s="33">
        <f t="shared" si="23"/>
        <v>10</v>
      </c>
      <c r="L36" s="33">
        <f t="shared" si="24"/>
        <v>4.2592592592592595</v>
      </c>
      <c r="M36" s="33">
        <f t="shared" si="25"/>
        <v>11.296296296296296</v>
      </c>
      <c r="N36" s="34"/>
      <c r="O36" s="35">
        <f t="shared" si="26"/>
        <v>21.666666666666668</v>
      </c>
      <c r="P36" s="34">
        <f t="shared" si="27"/>
        <v>20</v>
      </c>
      <c r="Q36" s="34">
        <f t="shared" si="28"/>
        <v>21.296296296296298</v>
      </c>
      <c r="R36" s="34">
        <f t="shared" si="29"/>
        <v>112.96296296296296</v>
      </c>
      <c r="S36" s="35">
        <f t="shared" si="30"/>
        <v>175.92592592592592</v>
      </c>
      <c r="T36" s="36">
        <f t="shared" si="31"/>
        <v>1.1368421052631579</v>
      </c>
      <c r="U36" s="34">
        <f t="shared" si="32"/>
        <v>200</v>
      </c>
      <c r="V36" s="37">
        <f t="shared" si="33"/>
        <v>24.63157894736842</v>
      </c>
      <c r="W36" s="37">
        <f t="shared" si="34"/>
        <v>22.736842105263158</v>
      </c>
      <c r="X36" s="37">
        <f t="shared" si="35"/>
        <v>24.210526315789476</v>
      </c>
      <c r="Y36" s="37">
        <f t="shared" si="36"/>
        <v>128.42105263157893</v>
      </c>
      <c r="Z36" s="34">
        <f t="shared" si="37"/>
        <v>200</v>
      </c>
      <c r="AA36" s="33">
        <f t="shared" si="38"/>
        <v>3.7037037037037033</v>
      </c>
      <c r="AB36" s="38">
        <f t="shared" si="39"/>
        <v>358.56821718831054</v>
      </c>
      <c r="AC36" s="38">
        <f t="shared" si="40"/>
        <v>189.16890080428954</v>
      </c>
      <c r="AD36" s="38">
        <f t="shared" si="41"/>
        <v>94.34030937215651</v>
      </c>
      <c r="AF36" s="12"/>
      <c r="AH36" s="13"/>
    </row>
    <row r="37" spans="1:34" ht="19.5" customHeight="1">
      <c r="A37" s="29" t="s">
        <v>64</v>
      </c>
      <c r="B37" s="40" t="s">
        <v>65</v>
      </c>
      <c r="C37" s="41">
        <v>17560</v>
      </c>
      <c r="D37" s="30">
        <v>0.9995483288166216</v>
      </c>
      <c r="E37" s="31">
        <v>0.9521640091116174</v>
      </c>
      <c r="F37" s="31">
        <v>0.043849658314350795</v>
      </c>
      <c r="G37" s="31">
        <v>0.003701594533029613</v>
      </c>
      <c r="H37" s="31">
        <v>0</v>
      </c>
      <c r="I37" s="32">
        <f t="shared" si="21"/>
        <v>199.9096657633243</v>
      </c>
      <c r="J37" s="33">
        <f t="shared" si="22"/>
        <v>190.43280182232348</v>
      </c>
      <c r="K37" s="33">
        <f t="shared" si="23"/>
        <v>8.769931662870158</v>
      </c>
      <c r="L37" s="33">
        <f t="shared" si="24"/>
        <v>0.7403189066059226</v>
      </c>
      <c r="M37" s="33">
        <f t="shared" si="25"/>
        <v>0</v>
      </c>
      <c r="N37" s="34"/>
      <c r="O37" s="35">
        <f t="shared" si="26"/>
        <v>23.804100227790435</v>
      </c>
      <c r="P37" s="34">
        <f t="shared" si="27"/>
        <v>17.539863325740317</v>
      </c>
      <c r="Q37" s="34">
        <f t="shared" si="28"/>
        <v>3.701594533029613</v>
      </c>
      <c r="R37" s="34">
        <f t="shared" si="29"/>
        <v>0</v>
      </c>
      <c r="S37" s="35">
        <f t="shared" si="30"/>
        <v>45.04555808656037</v>
      </c>
      <c r="T37" s="36">
        <f t="shared" si="31"/>
        <v>4.4399494310998735</v>
      </c>
      <c r="U37" s="34">
        <f t="shared" si="32"/>
        <v>200.00000000000003</v>
      </c>
      <c r="V37" s="37">
        <f t="shared" si="33"/>
        <v>105.68900126422251</v>
      </c>
      <c r="W37" s="37">
        <f t="shared" si="34"/>
        <v>77.87610619469025</v>
      </c>
      <c r="X37" s="37">
        <f t="shared" si="35"/>
        <v>16.434892541087233</v>
      </c>
      <c r="Y37" s="37">
        <f t="shared" si="36"/>
        <v>0</v>
      </c>
      <c r="Z37" s="34">
        <f t="shared" si="37"/>
        <v>200.00000000000003</v>
      </c>
      <c r="AA37" s="33">
        <f t="shared" si="38"/>
        <v>1.1389521640091116</v>
      </c>
      <c r="AB37" s="38">
        <f t="shared" si="39"/>
        <v>375.80337736164523</v>
      </c>
      <c r="AC37" s="38">
        <f t="shared" si="40"/>
        <v>193.84736693889045</v>
      </c>
      <c r="AD37" s="38">
        <f t="shared" si="41"/>
        <v>95.48343245539508</v>
      </c>
      <c r="AF37" s="12"/>
      <c r="AH37" s="13"/>
    </row>
    <row r="38" spans="1:34" ht="19.5" customHeight="1">
      <c r="A38" s="29" t="s">
        <v>64</v>
      </c>
      <c r="B38" s="40" t="s">
        <v>66</v>
      </c>
      <c r="C38" s="41">
        <v>17560</v>
      </c>
      <c r="D38" s="30">
        <v>0.9995483288166216</v>
      </c>
      <c r="E38" s="31">
        <v>0.9521640091116174</v>
      </c>
      <c r="F38" s="31">
        <v>0.043849658314350795</v>
      </c>
      <c r="G38" s="31">
        <v>0.003701594533029613</v>
      </c>
      <c r="H38" s="31">
        <v>0</v>
      </c>
      <c r="I38" s="32">
        <f t="shared" si="21"/>
        <v>199.9096657633243</v>
      </c>
      <c r="J38" s="33">
        <f t="shared" si="22"/>
        <v>190.43280182232348</v>
      </c>
      <c r="K38" s="33">
        <f t="shared" si="23"/>
        <v>8.769931662870158</v>
      </c>
      <c r="L38" s="33">
        <f t="shared" si="24"/>
        <v>0.7403189066059226</v>
      </c>
      <c r="M38" s="33">
        <f t="shared" si="25"/>
        <v>0</v>
      </c>
      <c r="N38" s="34"/>
      <c r="O38" s="35">
        <f t="shared" si="26"/>
        <v>23.804100227790435</v>
      </c>
      <c r="P38" s="34">
        <f t="shared" si="27"/>
        <v>17.539863325740317</v>
      </c>
      <c r="Q38" s="34">
        <f t="shared" si="28"/>
        <v>3.701594533029613</v>
      </c>
      <c r="R38" s="34">
        <f t="shared" si="29"/>
        <v>0</v>
      </c>
      <c r="S38" s="35">
        <f t="shared" si="30"/>
        <v>45.04555808656037</v>
      </c>
      <c r="T38" s="36">
        <f t="shared" si="31"/>
        <v>4.4399494310998735</v>
      </c>
      <c r="U38" s="34">
        <f t="shared" si="32"/>
        <v>200.00000000000003</v>
      </c>
      <c r="V38" s="37">
        <f t="shared" si="33"/>
        <v>105.68900126422251</v>
      </c>
      <c r="W38" s="37">
        <f t="shared" si="34"/>
        <v>77.87610619469025</v>
      </c>
      <c r="X38" s="37">
        <f t="shared" si="35"/>
        <v>16.434892541087233</v>
      </c>
      <c r="Y38" s="37">
        <f t="shared" si="36"/>
        <v>0</v>
      </c>
      <c r="Z38" s="34">
        <f t="shared" si="37"/>
        <v>200.00000000000003</v>
      </c>
      <c r="AA38" s="33">
        <f t="shared" si="38"/>
        <v>1.1389521640091116</v>
      </c>
      <c r="AB38" s="38">
        <f t="shared" si="39"/>
        <v>375.80337736164523</v>
      </c>
      <c r="AC38" s="38">
        <f t="shared" si="40"/>
        <v>193.84736693889045</v>
      </c>
      <c r="AD38" s="38">
        <f t="shared" si="41"/>
        <v>95.48343245539508</v>
      </c>
      <c r="AF38" s="12"/>
      <c r="AH38" s="13"/>
    </row>
    <row r="39" spans="1:34" ht="19.5" customHeight="1">
      <c r="A39" s="29" t="s">
        <v>64</v>
      </c>
      <c r="B39" s="40" t="s">
        <v>67</v>
      </c>
      <c r="C39" s="41">
        <v>10455</v>
      </c>
      <c r="D39" s="30">
        <v>0.9995483288166216</v>
      </c>
      <c r="E39" s="31">
        <v>0.825920612147298</v>
      </c>
      <c r="F39" s="31">
        <v>0.15399330463892874</v>
      </c>
      <c r="G39" s="31">
        <v>0.01912960306073649</v>
      </c>
      <c r="H39" s="31">
        <v>0.00047824007651841227</v>
      </c>
      <c r="I39" s="32">
        <f t="shared" si="21"/>
        <v>199.9096657633243</v>
      </c>
      <c r="J39" s="33">
        <f t="shared" si="22"/>
        <v>165.1841224294596</v>
      </c>
      <c r="K39" s="33">
        <f t="shared" si="23"/>
        <v>30.798660927785747</v>
      </c>
      <c r="L39" s="33">
        <f t="shared" si="24"/>
        <v>3.825920612147298</v>
      </c>
      <c r="M39" s="33">
        <f t="shared" si="25"/>
        <v>0.09564801530368246</v>
      </c>
      <c r="N39" s="34"/>
      <c r="O39" s="35">
        <f t="shared" si="26"/>
        <v>20.64801530368245</v>
      </c>
      <c r="P39" s="34">
        <f t="shared" si="27"/>
        <v>61.597321855571494</v>
      </c>
      <c r="Q39" s="34">
        <f t="shared" si="28"/>
        <v>19.129603060736493</v>
      </c>
      <c r="R39" s="34">
        <f t="shared" si="29"/>
        <v>0.9564801530368245</v>
      </c>
      <c r="S39" s="35">
        <f t="shared" si="30"/>
        <v>102.33142037302726</v>
      </c>
      <c r="T39" s="36">
        <f t="shared" si="31"/>
        <v>1.9544339291973363</v>
      </c>
      <c r="U39" s="34">
        <f t="shared" si="32"/>
        <v>200</v>
      </c>
      <c r="V39" s="37">
        <f t="shared" si="33"/>
        <v>40.35518168010282</v>
      </c>
      <c r="W39" s="37">
        <f t="shared" si="34"/>
        <v>120.38789578221756</v>
      </c>
      <c r="X39" s="37">
        <f t="shared" si="35"/>
        <v>37.387545273980614</v>
      </c>
      <c r="Y39" s="37">
        <f t="shared" si="36"/>
        <v>1.8693772636990305</v>
      </c>
      <c r="Z39" s="34">
        <f t="shared" si="37"/>
        <v>200</v>
      </c>
      <c r="AA39" s="33">
        <f t="shared" si="38"/>
        <v>1.912960306073649</v>
      </c>
      <c r="AB39" s="38">
        <f t="shared" si="39"/>
        <v>370.42996862889834</v>
      </c>
      <c r="AC39" s="38">
        <f t="shared" si="40"/>
        <v>192.4112676056338</v>
      </c>
      <c r="AD39" s="38">
        <f t="shared" si="41"/>
        <v>95.13554502369668</v>
      </c>
      <c r="AF39" s="12"/>
      <c r="AH39" s="13"/>
    </row>
    <row r="40" spans="1:34" ht="19.5" customHeight="1">
      <c r="A40" s="29" t="s">
        <v>64</v>
      </c>
      <c r="B40" s="40" t="s">
        <v>68</v>
      </c>
      <c r="C40" s="41">
        <v>10455</v>
      </c>
      <c r="D40" s="30">
        <v>0.9995483288166216</v>
      </c>
      <c r="E40" s="31">
        <v>0.825920612147298</v>
      </c>
      <c r="F40" s="31">
        <v>0.15399330463892874</v>
      </c>
      <c r="G40" s="31">
        <v>0.01912960306073649</v>
      </c>
      <c r="H40" s="31">
        <v>0.00047824007651841227</v>
      </c>
      <c r="I40" s="32">
        <f t="shared" si="21"/>
        <v>199.9096657633243</v>
      </c>
      <c r="J40" s="33">
        <f t="shared" si="22"/>
        <v>165.1841224294596</v>
      </c>
      <c r="K40" s="33">
        <f t="shared" si="23"/>
        <v>30.798660927785747</v>
      </c>
      <c r="L40" s="33">
        <f t="shared" si="24"/>
        <v>3.825920612147298</v>
      </c>
      <c r="M40" s="33">
        <f t="shared" si="25"/>
        <v>0.09564801530368246</v>
      </c>
      <c r="N40" s="34"/>
      <c r="O40" s="35">
        <f t="shared" si="26"/>
        <v>20.64801530368245</v>
      </c>
      <c r="P40" s="34">
        <f t="shared" si="27"/>
        <v>61.597321855571494</v>
      </c>
      <c r="Q40" s="34">
        <f t="shared" si="28"/>
        <v>19.129603060736493</v>
      </c>
      <c r="R40" s="34">
        <f t="shared" si="29"/>
        <v>0.9564801530368245</v>
      </c>
      <c r="S40" s="35">
        <f t="shared" si="30"/>
        <v>102.33142037302726</v>
      </c>
      <c r="T40" s="36">
        <f t="shared" si="31"/>
        <v>1.9544339291973363</v>
      </c>
      <c r="U40" s="34">
        <f t="shared" si="32"/>
        <v>200</v>
      </c>
      <c r="V40" s="37">
        <f t="shared" si="33"/>
        <v>40.35518168010282</v>
      </c>
      <c r="W40" s="37">
        <f t="shared" si="34"/>
        <v>120.38789578221756</v>
      </c>
      <c r="X40" s="37">
        <f t="shared" si="35"/>
        <v>37.387545273980614</v>
      </c>
      <c r="Y40" s="37">
        <f t="shared" si="36"/>
        <v>1.8693772636990305</v>
      </c>
      <c r="Z40" s="34">
        <f t="shared" si="37"/>
        <v>200</v>
      </c>
      <c r="AA40" s="33">
        <f t="shared" si="38"/>
        <v>1.912960306073649</v>
      </c>
      <c r="AB40" s="38">
        <f t="shared" si="39"/>
        <v>370.42996862889834</v>
      </c>
      <c r="AC40" s="38">
        <f t="shared" si="40"/>
        <v>192.4112676056338</v>
      </c>
      <c r="AD40" s="38">
        <f t="shared" si="41"/>
        <v>95.13554502369668</v>
      </c>
      <c r="AF40" s="12"/>
      <c r="AH40" s="13"/>
    </row>
    <row r="41" spans="1:34" ht="19.5" customHeight="1">
      <c r="A41" s="29" t="s">
        <v>64</v>
      </c>
      <c r="B41" s="40" t="s">
        <v>69</v>
      </c>
      <c r="C41" s="41">
        <v>17560</v>
      </c>
      <c r="D41" s="30">
        <v>0.9995483288166216</v>
      </c>
      <c r="E41" s="31">
        <v>0.9521640091116174</v>
      </c>
      <c r="F41" s="31">
        <v>0.043849658314350795</v>
      </c>
      <c r="G41" s="31">
        <v>0.003701594533029613</v>
      </c>
      <c r="H41" s="31">
        <v>0</v>
      </c>
      <c r="I41" s="32">
        <f t="shared" si="21"/>
        <v>199.9096657633243</v>
      </c>
      <c r="J41" s="33">
        <f t="shared" si="22"/>
        <v>190.43280182232348</v>
      </c>
      <c r="K41" s="33">
        <f t="shared" si="23"/>
        <v>8.769931662870158</v>
      </c>
      <c r="L41" s="33">
        <f t="shared" si="24"/>
        <v>0.7403189066059226</v>
      </c>
      <c r="M41" s="33">
        <f t="shared" si="25"/>
        <v>0</v>
      </c>
      <c r="N41" s="34"/>
      <c r="O41" s="35">
        <f t="shared" si="26"/>
        <v>23.804100227790435</v>
      </c>
      <c r="P41" s="34">
        <f t="shared" si="27"/>
        <v>17.539863325740317</v>
      </c>
      <c r="Q41" s="34">
        <f t="shared" si="28"/>
        <v>3.701594533029613</v>
      </c>
      <c r="R41" s="34">
        <f t="shared" si="29"/>
        <v>0</v>
      </c>
      <c r="S41" s="35">
        <f t="shared" si="30"/>
        <v>45.04555808656037</v>
      </c>
      <c r="T41" s="36">
        <f t="shared" si="31"/>
        <v>4.4399494310998735</v>
      </c>
      <c r="U41" s="34">
        <f t="shared" si="32"/>
        <v>200.00000000000003</v>
      </c>
      <c r="V41" s="37">
        <f t="shared" si="33"/>
        <v>105.68900126422251</v>
      </c>
      <c r="W41" s="37">
        <f t="shared" si="34"/>
        <v>77.87610619469025</v>
      </c>
      <c r="X41" s="37">
        <f t="shared" si="35"/>
        <v>16.434892541087233</v>
      </c>
      <c r="Y41" s="37">
        <f t="shared" si="36"/>
        <v>0</v>
      </c>
      <c r="Z41" s="34">
        <f t="shared" si="37"/>
        <v>200.00000000000003</v>
      </c>
      <c r="AA41" s="33">
        <f t="shared" si="38"/>
        <v>1.1389521640091116</v>
      </c>
      <c r="AB41" s="38">
        <f t="shared" si="39"/>
        <v>375.80337736164523</v>
      </c>
      <c r="AC41" s="38">
        <f t="shared" si="40"/>
        <v>193.84736693889045</v>
      </c>
      <c r="AD41" s="38">
        <f t="shared" si="41"/>
        <v>95.48343245539508</v>
      </c>
      <c r="AF41" s="12"/>
      <c r="AH41" s="13"/>
    </row>
    <row r="42" spans="1:34" ht="19.5" customHeight="1">
      <c r="A42" s="29" t="s">
        <v>64</v>
      </c>
      <c r="B42" s="40" t="s">
        <v>70</v>
      </c>
      <c r="C42" s="41">
        <v>17560</v>
      </c>
      <c r="D42" s="30">
        <v>0.9995483288166216</v>
      </c>
      <c r="E42" s="31">
        <v>0.9521640091116174</v>
      </c>
      <c r="F42" s="31">
        <v>0.043849658314350795</v>
      </c>
      <c r="G42" s="31">
        <v>0.003701594533029613</v>
      </c>
      <c r="H42" s="31">
        <v>0</v>
      </c>
      <c r="I42" s="32">
        <f t="shared" si="21"/>
        <v>199.9096657633243</v>
      </c>
      <c r="J42" s="33">
        <f t="shared" si="22"/>
        <v>190.43280182232348</v>
      </c>
      <c r="K42" s="33">
        <f t="shared" si="23"/>
        <v>8.769931662870158</v>
      </c>
      <c r="L42" s="33">
        <f t="shared" si="24"/>
        <v>0.7403189066059226</v>
      </c>
      <c r="M42" s="33">
        <f t="shared" si="25"/>
        <v>0</v>
      </c>
      <c r="N42" s="34"/>
      <c r="O42" s="35">
        <f t="shared" si="26"/>
        <v>23.804100227790435</v>
      </c>
      <c r="P42" s="34">
        <f t="shared" si="27"/>
        <v>17.539863325740317</v>
      </c>
      <c r="Q42" s="34">
        <f t="shared" si="28"/>
        <v>3.701594533029613</v>
      </c>
      <c r="R42" s="34">
        <f t="shared" si="29"/>
        <v>0</v>
      </c>
      <c r="S42" s="35">
        <f t="shared" si="30"/>
        <v>45.04555808656037</v>
      </c>
      <c r="T42" s="36">
        <f t="shared" si="31"/>
        <v>4.4399494310998735</v>
      </c>
      <c r="U42" s="34">
        <f t="shared" si="32"/>
        <v>200.00000000000003</v>
      </c>
      <c r="V42" s="37">
        <f t="shared" si="33"/>
        <v>105.68900126422251</v>
      </c>
      <c r="W42" s="37">
        <f t="shared" si="34"/>
        <v>77.87610619469025</v>
      </c>
      <c r="X42" s="37">
        <f t="shared" si="35"/>
        <v>16.434892541087233</v>
      </c>
      <c r="Y42" s="37">
        <f t="shared" si="36"/>
        <v>0</v>
      </c>
      <c r="Z42" s="34">
        <f t="shared" si="37"/>
        <v>200.00000000000003</v>
      </c>
      <c r="AA42" s="33">
        <f t="shared" si="38"/>
        <v>1.1389521640091116</v>
      </c>
      <c r="AB42" s="38">
        <f t="shared" si="39"/>
        <v>375.80337736164523</v>
      </c>
      <c r="AC42" s="38">
        <f t="shared" si="40"/>
        <v>193.84736693889045</v>
      </c>
      <c r="AD42" s="38">
        <f t="shared" si="41"/>
        <v>95.48343245539508</v>
      </c>
      <c r="AF42" s="12"/>
      <c r="AH42" s="13"/>
    </row>
    <row r="43" spans="1:34" ht="19.5" customHeight="1">
      <c r="A43" s="29" t="s">
        <v>64</v>
      </c>
      <c r="B43" s="40" t="s">
        <v>71</v>
      </c>
      <c r="C43" s="41">
        <v>229060</v>
      </c>
      <c r="D43" s="30">
        <v>0.9995483288166216</v>
      </c>
      <c r="E43" s="31">
        <v>0.936806950144067</v>
      </c>
      <c r="F43" s="31">
        <v>0.05612066707412905</v>
      </c>
      <c r="G43" s="31">
        <v>0.005937309002008208</v>
      </c>
      <c r="H43" s="31">
        <v>0.0009604470444425042</v>
      </c>
      <c r="I43" s="32">
        <f t="shared" si="21"/>
        <v>199.9096657633243</v>
      </c>
      <c r="J43" s="33">
        <f t="shared" si="22"/>
        <v>187.3613900288134</v>
      </c>
      <c r="K43" s="33">
        <f t="shared" si="23"/>
        <v>11.22413341482581</v>
      </c>
      <c r="L43" s="33">
        <f t="shared" si="24"/>
        <v>1.1874618004016415</v>
      </c>
      <c r="M43" s="33">
        <f t="shared" si="25"/>
        <v>0.19208940888850085</v>
      </c>
      <c r="N43" s="34"/>
      <c r="O43" s="35">
        <f t="shared" si="26"/>
        <v>23.420173753601674</v>
      </c>
      <c r="P43" s="34">
        <f t="shared" si="27"/>
        <v>22.44826682965162</v>
      </c>
      <c r="Q43" s="34">
        <f t="shared" si="28"/>
        <v>5.937309002008208</v>
      </c>
      <c r="R43" s="34">
        <f t="shared" si="29"/>
        <v>1.9208940888850083</v>
      </c>
      <c r="S43" s="35">
        <f t="shared" si="30"/>
        <v>53.7266436741465</v>
      </c>
      <c r="T43" s="36">
        <f t="shared" si="31"/>
        <v>3.722547814693306</v>
      </c>
      <c r="U43" s="34">
        <f t="shared" si="32"/>
        <v>200</v>
      </c>
      <c r="V43" s="37">
        <f t="shared" si="33"/>
        <v>87.18271662620744</v>
      </c>
      <c r="W43" s="37">
        <f t="shared" si="34"/>
        <v>83.56474663037187</v>
      </c>
      <c r="X43" s="37">
        <f t="shared" si="35"/>
        <v>22.10191665058455</v>
      </c>
      <c r="Y43" s="37">
        <f t="shared" si="36"/>
        <v>7.150620092836177</v>
      </c>
      <c r="Z43" s="34">
        <f t="shared" si="37"/>
        <v>200</v>
      </c>
      <c r="AA43" s="33">
        <f t="shared" si="38"/>
        <v>0.08731336767659129</v>
      </c>
      <c r="AB43" s="38">
        <f t="shared" si="39"/>
        <v>383.35900419712084</v>
      </c>
      <c r="AC43" s="38">
        <f t="shared" si="40"/>
        <v>195.83328607882052</v>
      </c>
      <c r="AD43" s="38">
        <f t="shared" si="41"/>
        <v>95.9602016102638</v>
      </c>
      <c r="AF43" s="12"/>
      <c r="AH43" s="13"/>
    </row>
    <row r="44" spans="1:34" ht="19.5" customHeight="1">
      <c r="A44" s="29" t="s">
        <v>64</v>
      </c>
      <c r="B44" s="40" t="s">
        <v>72</v>
      </c>
      <c r="C44" s="41">
        <v>4970</v>
      </c>
      <c r="D44" s="30">
        <v>0.9995483288166216</v>
      </c>
      <c r="E44" s="31">
        <v>0.9577464788732394</v>
      </c>
      <c r="F44" s="31">
        <v>0.03722334004024145</v>
      </c>
      <c r="G44" s="31">
        <v>0.0030181086519114686</v>
      </c>
      <c r="H44" s="31">
        <v>0</v>
      </c>
      <c r="I44" s="32">
        <f t="shared" si="21"/>
        <v>199.9096657633243</v>
      </c>
      <c r="J44" s="33">
        <f t="shared" si="22"/>
        <v>191.54929577464787</v>
      </c>
      <c r="K44" s="33">
        <f t="shared" si="23"/>
        <v>7.44466800804829</v>
      </c>
      <c r="L44" s="33">
        <f t="shared" si="24"/>
        <v>0.6036217303822937</v>
      </c>
      <c r="M44" s="33">
        <f t="shared" si="25"/>
        <v>0</v>
      </c>
      <c r="N44" s="34"/>
      <c r="O44" s="35">
        <f t="shared" si="26"/>
        <v>23.943661971830984</v>
      </c>
      <c r="P44" s="34">
        <f t="shared" si="27"/>
        <v>14.88933601609658</v>
      </c>
      <c r="Q44" s="34">
        <f t="shared" si="28"/>
        <v>3.0181086519114686</v>
      </c>
      <c r="R44" s="34">
        <f t="shared" si="29"/>
        <v>0</v>
      </c>
      <c r="S44" s="35">
        <f t="shared" si="30"/>
        <v>41.85110663983903</v>
      </c>
      <c r="T44" s="36">
        <f t="shared" si="31"/>
        <v>4.778846153846154</v>
      </c>
      <c r="U44" s="34">
        <f t="shared" si="32"/>
        <v>200</v>
      </c>
      <c r="V44" s="37">
        <f t="shared" si="33"/>
        <v>114.42307692307692</v>
      </c>
      <c r="W44" s="37">
        <f t="shared" si="34"/>
        <v>71.15384615384616</v>
      </c>
      <c r="X44" s="37">
        <f t="shared" si="35"/>
        <v>14.423076923076923</v>
      </c>
      <c r="Y44" s="37">
        <f t="shared" si="36"/>
        <v>0</v>
      </c>
      <c r="Z44" s="34">
        <f t="shared" si="37"/>
        <v>200</v>
      </c>
      <c r="AA44" s="33">
        <f t="shared" si="38"/>
        <v>4.0241448692152915</v>
      </c>
      <c r="AB44" s="38">
        <f t="shared" si="39"/>
        <v>356.52531290864937</v>
      </c>
      <c r="AC44" s="38">
        <f t="shared" si="40"/>
        <v>188.6001936108422</v>
      </c>
      <c r="AD44" s="38">
        <f t="shared" si="41"/>
        <v>94.19940769990129</v>
      </c>
      <c r="AF44" s="12"/>
      <c r="AH44" s="13"/>
    </row>
    <row r="45" spans="1:34" ht="19.5" customHeight="1">
      <c r="A45" s="29" t="s">
        <v>64</v>
      </c>
      <c r="B45" s="40" t="s">
        <v>73</v>
      </c>
      <c r="C45" s="41">
        <v>229060</v>
      </c>
      <c r="D45" s="30">
        <v>0.9995483288166216</v>
      </c>
      <c r="E45" s="31">
        <v>0.936806950144067</v>
      </c>
      <c r="F45" s="31">
        <v>0.05612066707412905</v>
      </c>
      <c r="G45" s="31">
        <v>0.005937309002008208</v>
      </c>
      <c r="H45" s="31">
        <v>0.0009604470444425042</v>
      </c>
      <c r="I45" s="32">
        <f t="shared" si="21"/>
        <v>199.9096657633243</v>
      </c>
      <c r="J45" s="33">
        <f t="shared" si="22"/>
        <v>187.3613900288134</v>
      </c>
      <c r="K45" s="33">
        <f t="shared" si="23"/>
        <v>11.22413341482581</v>
      </c>
      <c r="L45" s="33">
        <f t="shared" si="24"/>
        <v>1.1874618004016415</v>
      </c>
      <c r="M45" s="33">
        <f t="shared" si="25"/>
        <v>0.19208940888850085</v>
      </c>
      <c r="N45" s="34"/>
      <c r="O45" s="35">
        <f t="shared" si="26"/>
        <v>23.420173753601674</v>
      </c>
      <c r="P45" s="34">
        <f t="shared" si="27"/>
        <v>22.44826682965162</v>
      </c>
      <c r="Q45" s="34">
        <f t="shared" si="28"/>
        <v>5.937309002008208</v>
      </c>
      <c r="R45" s="34">
        <f t="shared" si="29"/>
        <v>1.9208940888850083</v>
      </c>
      <c r="S45" s="35">
        <f t="shared" si="30"/>
        <v>53.7266436741465</v>
      </c>
      <c r="T45" s="36">
        <f t="shared" si="31"/>
        <v>3.722547814693306</v>
      </c>
      <c r="U45" s="34">
        <f t="shared" si="32"/>
        <v>200</v>
      </c>
      <c r="V45" s="37">
        <f t="shared" si="33"/>
        <v>87.18271662620744</v>
      </c>
      <c r="W45" s="37">
        <f t="shared" si="34"/>
        <v>83.56474663037187</v>
      </c>
      <c r="X45" s="37">
        <f t="shared" si="35"/>
        <v>22.10191665058455</v>
      </c>
      <c r="Y45" s="37">
        <f t="shared" si="36"/>
        <v>7.150620092836177</v>
      </c>
      <c r="Z45" s="34">
        <f t="shared" si="37"/>
        <v>200</v>
      </c>
      <c r="AA45" s="33">
        <f t="shared" si="38"/>
        <v>0.08731336767659129</v>
      </c>
      <c r="AB45" s="38">
        <f t="shared" si="39"/>
        <v>383.35900419712084</v>
      </c>
      <c r="AC45" s="38">
        <f t="shared" si="40"/>
        <v>195.83328607882052</v>
      </c>
      <c r="AD45" s="38">
        <f t="shared" si="41"/>
        <v>95.9602016102638</v>
      </c>
      <c r="AF45" s="12"/>
      <c r="AH45" s="13"/>
    </row>
    <row r="46" spans="1:34" ht="19.5" customHeight="1">
      <c r="A46" s="29" t="s">
        <v>64</v>
      </c>
      <c r="B46" s="40" t="s">
        <v>74</v>
      </c>
      <c r="C46" s="41">
        <v>229060</v>
      </c>
      <c r="D46" s="30">
        <v>0.9995483288166216</v>
      </c>
      <c r="E46" s="31">
        <v>0.936806950144067</v>
      </c>
      <c r="F46" s="31">
        <v>0.05612066707412905</v>
      </c>
      <c r="G46" s="31">
        <v>0.005937309002008208</v>
      </c>
      <c r="H46" s="31">
        <v>0.0009604470444425042</v>
      </c>
      <c r="I46" s="32">
        <f t="shared" si="21"/>
        <v>199.9096657633243</v>
      </c>
      <c r="J46" s="33">
        <f t="shared" si="22"/>
        <v>187.3613900288134</v>
      </c>
      <c r="K46" s="33">
        <f t="shared" si="23"/>
        <v>11.22413341482581</v>
      </c>
      <c r="L46" s="33">
        <f t="shared" si="24"/>
        <v>1.1874618004016415</v>
      </c>
      <c r="M46" s="33">
        <f t="shared" si="25"/>
        <v>0.19208940888850085</v>
      </c>
      <c r="N46" s="34"/>
      <c r="O46" s="35">
        <f t="shared" si="26"/>
        <v>23.420173753601674</v>
      </c>
      <c r="P46" s="34">
        <f t="shared" si="27"/>
        <v>22.44826682965162</v>
      </c>
      <c r="Q46" s="34">
        <f t="shared" si="28"/>
        <v>5.937309002008208</v>
      </c>
      <c r="R46" s="34">
        <f t="shared" si="29"/>
        <v>1.9208940888850083</v>
      </c>
      <c r="S46" s="35">
        <f t="shared" si="30"/>
        <v>53.7266436741465</v>
      </c>
      <c r="T46" s="36">
        <f t="shared" si="31"/>
        <v>3.722547814693306</v>
      </c>
      <c r="U46" s="34">
        <f t="shared" si="32"/>
        <v>200</v>
      </c>
      <c r="V46" s="37">
        <f t="shared" si="33"/>
        <v>87.18271662620744</v>
      </c>
      <c r="W46" s="37">
        <f t="shared" si="34"/>
        <v>83.56474663037187</v>
      </c>
      <c r="X46" s="37">
        <f t="shared" si="35"/>
        <v>22.10191665058455</v>
      </c>
      <c r="Y46" s="37">
        <f t="shared" si="36"/>
        <v>7.150620092836177</v>
      </c>
      <c r="Z46" s="34">
        <f t="shared" si="37"/>
        <v>200</v>
      </c>
      <c r="AA46" s="33">
        <f t="shared" si="38"/>
        <v>0.08731336767659129</v>
      </c>
      <c r="AB46" s="38">
        <f t="shared" si="39"/>
        <v>383.35900419712084</v>
      </c>
      <c r="AC46" s="38">
        <f t="shared" si="40"/>
        <v>195.83328607882052</v>
      </c>
      <c r="AD46" s="38">
        <f t="shared" si="41"/>
        <v>95.9602016102638</v>
      </c>
      <c r="AF46" s="12"/>
      <c r="AH46" s="13"/>
    </row>
    <row r="47" spans="1:34" ht="19.5" customHeight="1">
      <c r="A47" s="29" t="s">
        <v>64</v>
      </c>
      <c r="B47" s="40" t="s">
        <v>75</v>
      </c>
      <c r="C47" s="41">
        <v>229060</v>
      </c>
      <c r="D47" s="30">
        <v>0.9995483288166216</v>
      </c>
      <c r="E47" s="31">
        <v>0.936806950144067</v>
      </c>
      <c r="F47" s="31">
        <v>0.05612066707412905</v>
      </c>
      <c r="G47" s="31">
        <v>0.005937309002008208</v>
      </c>
      <c r="H47" s="31">
        <v>0.0009604470444425042</v>
      </c>
      <c r="I47" s="32">
        <f t="shared" si="21"/>
        <v>199.9096657633243</v>
      </c>
      <c r="J47" s="33">
        <f t="shared" si="22"/>
        <v>187.3613900288134</v>
      </c>
      <c r="K47" s="33">
        <f t="shared" si="23"/>
        <v>11.22413341482581</v>
      </c>
      <c r="L47" s="33">
        <f t="shared" si="24"/>
        <v>1.1874618004016415</v>
      </c>
      <c r="M47" s="33">
        <f t="shared" si="25"/>
        <v>0.19208940888850085</v>
      </c>
      <c r="N47" s="34"/>
      <c r="O47" s="35">
        <f t="shared" si="26"/>
        <v>23.420173753601674</v>
      </c>
      <c r="P47" s="34">
        <f t="shared" si="27"/>
        <v>22.44826682965162</v>
      </c>
      <c r="Q47" s="34">
        <f t="shared" si="28"/>
        <v>5.937309002008208</v>
      </c>
      <c r="R47" s="34">
        <f t="shared" si="29"/>
        <v>1.9208940888850083</v>
      </c>
      <c r="S47" s="35">
        <f t="shared" si="30"/>
        <v>53.7266436741465</v>
      </c>
      <c r="T47" s="36">
        <f t="shared" si="31"/>
        <v>3.722547814693306</v>
      </c>
      <c r="U47" s="34">
        <f t="shared" si="32"/>
        <v>200</v>
      </c>
      <c r="V47" s="37">
        <f t="shared" si="33"/>
        <v>87.18271662620744</v>
      </c>
      <c r="W47" s="37">
        <f t="shared" si="34"/>
        <v>83.56474663037187</v>
      </c>
      <c r="X47" s="37">
        <f t="shared" si="35"/>
        <v>22.10191665058455</v>
      </c>
      <c r="Y47" s="37">
        <f t="shared" si="36"/>
        <v>7.150620092836177</v>
      </c>
      <c r="Z47" s="34">
        <f t="shared" si="37"/>
        <v>200</v>
      </c>
      <c r="AA47" s="33">
        <f t="shared" si="38"/>
        <v>0.08731336767659129</v>
      </c>
      <c r="AB47" s="38">
        <f t="shared" si="39"/>
        <v>383.35900419712084</v>
      </c>
      <c r="AC47" s="38">
        <f t="shared" si="40"/>
        <v>195.83328607882052</v>
      </c>
      <c r="AD47" s="38">
        <f t="shared" si="41"/>
        <v>95.9602016102638</v>
      </c>
      <c r="AF47" s="12"/>
      <c r="AH47" s="13"/>
    </row>
    <row r="48" spans="1:34" ht="19.5" customHeight="1">
      <c r="A48" s="29" t="s">
        <v>64</v>
      </c>
      <c r="B48" s="40" t="s">
        <v>76</v>
      </c>
      <c r="C48" s="41">
        <v>17455</v>
      </c>
      <c r="D48" s="30">
        <v>0.9995483288166216</v>
      </c>
      <c r="E48" s="31">
        <v>0.8948725293612145</v>
      </c>
      <c r="F48" s="31">
        <v>0.08622171297622458</v>
      </c>
      <c r="G48" s="31">
        <v>0.014322543683758236</v>
      </c>
      <c r="H48" s="31">
        <v>0.003150959610426812</v>
      </c>
      <c r="I48" s="32">
        <f t="shared" si="21"/>
        <v>199.9096657633243</v>
      </c>
      <c r="J48" s="33">
        <f t="shared" si="22"/>
        <v>178.9745058722429</v>
      </c>
      <c r="K48" s="33">
        <f t="shared" si="23"/>
        <v>17.244342595244916</v>
      </c>
      <c r="L48" s="33">
        <f t="shared" si="24"/>
        <v>2.864508736751647</v>
      </c>
      <c r="M48" s="33">
        <f t="shared" si="25"/>
        <v>0.6301919220853625</v>
      </c>
      <c r="N48" s="34"/>
      <c r="O48" s="35">
        <f t="shared" si="26"/>
        <v>22.371813234030363</v>
      </c>
      <c r="P48" s="34">
        <f t="shared" si="27"/>
        <v>34.48868519048983</v>
      </c>
      <c r="Q48" s="34">
        <f t="shared" si="28"/>
        <v>14.322543683758235</v>
      </c>
      <c r="R48" s="34">
        <f t="shared" si="29"/>
        <v>6.301919220853625</v>
      </c>
      <c r="S48" s="35">
        <f t="shared" si="30"/>
        <v>77.48496132913205</v>
      </c>
      <c r="T48" s="36">
        <f t="shared" si="31"/>
        <v>2.5811460258780037</v>
      </c>
      <c r="U48" s="34">
        <f t="shared" si="32"/>
        <v>199.99999999999997</v>
      </c>
      <c r="V48" s="37">
        <f t="shared" si="33"/>
        <v>57.7449168207024</v>
      </c>
      <c r="W48" s="37">
        <f t="shared" si="34"/>
        <v>89.02033271719039</v>
      </c>
      <c r="X48" s="37">
        <f t="shared" si="35"/>
        <v>36.96857670979667</v>
      </c>
      <c r="Y48" s="37">
        <f t="shared" si="36"/>
        <v>16.26617375231054</v>
      </c>
      <c r="Z48" s="34">
        <f t="shared" si="37"/>
        <v>199.99999999999997</v>
      </c>
      <c r="AA48" s="33">
        <f t="shared" si="38"/>
        <v>1.1458034947006586</v>
      </c>
      <c r="AB48" s="38">
        <f t="shared" si="39"/>
        <v>375.7551294988227</v>
      </c>
      <c r="AC48" s="38">
        <f t="shared" si="40"/>
        <v>193.83456090651558</v>
      </c>
      <c r="AD48" s="38">
        <f t="shared" si="41"/>
        <v>95.48034188034188</v>
      </c>
      <c r="AF48" s="12"/>
      <c r="AH48" s="13"/>
    </row>
    <row r="49" spans="1:34" ht="19.5" customHeight="1">
      <c r="A49" s="29" t="s">
        <v>64</v>
      </c>
      <c r="B49" s="40" t="s">
        <v>77</v>
      </c>
      <c r="C49" s="41">
        <v>2155</v>
      </c>
      <c r="D49" s="30">
        <v>0.9995483288166216</v>
      </c>
      <c r="E49" s="31">
        <v>0.839907192575406</v>
      </c>
      <c r="F49" s="31">
        <v>0.12529002320185614</v>
      </c>
      <c r="G49" s="31">
        <v>0.030162412993039442</v>
      </c>
      <c r="H49" s="31">
        <v>0.004640371229698376</v>
      </c>
      <c r="I49" s="32">
        <f t="shared" si="21"/>
        <v>199.9096657633243</v>
      </c>
      <c r="J49" s="33">
        <f t="shared" si="22"/>
        <v>167.9814385150812</v>
      </c>
      <c r="K49" s="33">
        <f t="shared" si="23"/>
        <v>25.05800464037123</v>
      </c>
      <c r="L49" s="33">
        <f t="shared" si="24"/>
        <v>6.0324825986078885</v>
      </c>
      <c r="M49" s="33">
        <f t="shared" si="25"/>
        <v>0.9280742459396751</v>
      </c>
      <c r="N49" s="34"/>
      <c r="O49" s="35">
        <f t="shared" si="26"/>
        <v>20.99767981438515</v>
      </c>
      <c r="P49" s="34">
        <f t="shared" si="27"/>
        <v>50.11600928074246</v>
      </c>
      <c r="Q49" s="34">
        <f t="shared" si="28"/>
        <v>30.162412993039442</v>
      </c>
      <c r="R49" s="34">
        <f t="shared" si="29"/>
        <v>9.280742459396752</v>
      </c>
      <c r="S49" s="35">
        <f t="shared" si="30"/>
        <v>110.5568445475638</v>
      </c>
      <c r="T49" s="36">
        <f t="shared" si="31"/>
        <v>1.809024134312697</v>
      </c>
      <c r="U49" s="34">
        <f t="shared" si="32"/>
        <v>200</v>
      </c>
      <c r="V49" s="37">
        <f t="shared" si="33"/>
        <v>37.98530954879329</v>
      </c>
      <c r="W49" s="37">
        <f t="shared" si="34"/>
        <v>90.66107030430221</v>
      </c>
      <c r="X49" s="37">
        <f t="shared" si="35"/>
        <v>54.56453305351522</v>
      </c>
      <c r="Y49" s="37">
        <f t="shared" si="36"/>
        <v>16.7890870933893</v>
      </c>
      <c r="Z49" s="34">
        <f t="shared" si="37"/>
        <v>200</v>
      </c>
      <c r="AA49" s="33">
        <f t="shared" si="38"/>
        <v>9.280742459396752</v>
      </c>
      <c r="AB49" s="38">
        <f t="shared" si="39"/>
        <v>326.0520094562648</v>
      </c>
      <c r="AC49" s="38">
        <f t="shared" si="40"/>
        <v>179.73617021276596</v>
      </c>
      <c r="AD49" s="38">
        <f t="shared" si="41"/>
        <v>91.94666666666667</v>
      </c>
      <c r="AF49" s="12"/>
      <c r="AH49" s="13"/>
    </row>
    <row r="50" spans="1:34" ht="19.5" customHeight="1">
      <c r="A50" s="29" t="s">
        <v>64</v>
      </c>
      <c r="B50" s="40" t="s">
        <v>78</v>
      </c>
      <c r="C50" s="41">
        <v>2155</v>
      </c>
      <c r="D50" s="30">
        <v>0.9995483288166216</v>
      </c>
      <c r="E50" s="31">
        <v>0.839907192575406</v>
      </c>
      <c r="F50" s="31">
        <v>0.12529002320185614</v>
      </c>
      <c r="G50" s="31">
        <v>0.030162412993039442</v>
      </c>
      <c r="H50" s="31">
        <v>0.004640371229698376</v>
      </c>
      <c r="I50" s="32">
        <f t="shared" si="21"/>
        <v>199.9096657633243</v>
      </c>
      <c r="J50" s="33">
        <f t="shared" si="22"/>
        <v>167.9814385150812</v>
      </c>
      <c r="K50" s="33">
        <f t="shared" si="23"/>
        <v>25.05800464037123</v>
      </c>
      <c r="L50" s="33">
        <f t="shared" si="24"/>
        <v>6.0324825986078885</v>
      </c>
      <c r="M50" s="33">
        <f t="shared" si="25"/>
        <v>0.9280742459396751</v>
      </c>
      <c r="N50" s="34"/>
      <c r="O50" s="35">
        <f t="shared" si="26"/>
        <v>20.99767981438515</v>
      </c>
      <c r="P50" s="34">
        <f t="shared" si="27"/>
        <v>50.11600928074246</v>
      </c>
      <c r="Q50" s="34">
        <f t="shared" si="28"/>
        <v>30.162412993039442</v>
      </c>
      <c r="R50" s="34">
        <f t="shared" si="29"/>
        <v>9.280742459396752</v>
      </c>
      <c r="S50" s="35">
        <f t="shared" si="30"/>
        <v>110.5568445475638</v>
      </c>
      <c r="T50" s="36">
        <f t="shared" si="31"/>
        <v>1.809024134312697</v>
      </c>
      <c r="U50" s="34">
        <f t="shared" si="32"/>
        <v>200</v>
      </c>
      <c r="V50" s="37">
        <f t="shared" si="33"/>
        <v>37.98530954879329</v>
      </c>
      <c r="W50" s="37">
        <f t="shared" si="34"/>
        <v>90.66107030430221</v>
      </c>
      <c r="X50" s="37">
        <f t="shared" si="35"/>
        <v>54.56453305351522</v>
      </c>
      <c r="Y50" s="37">
        <f t="shared" si="36"/>
        <v>16.7890870933893</v>
      </c>
      <c r="Z50" s="34">
        <f t="shared" si="37"/>
        <v>200</v>
      </c>
      <c r="AA50" s="33">
        <f t="shared" si="38"/>
        <v>9.280742459396752</v>
      </c>
      <c r="AB50" s="38">
        <f t="shared" si="39"/>
        <v>326.0520094562648</v>
      </c>
      <c r="AC50" s="38">
        <f t="shared" si="40"/>
        <v>179.73617021276596</v>
      </c>
      <c r="AD50" s="38">
        <f t="shared" si="41"/>
        <v>91.94666666666667</v>
      </c>
      <c r="AF50" s="12"/>
      <c r="AH50" s="13"/>
    </row>
    <row r="51" spans="1:34" ht="19.5" customHeight="1">
      <c r="A51" s="29" t="s">
        <v>64</v>
      </c>
      <c r="B51" s="40" t="s">
        <v>79</v>
      </c>
      <c r="C51" s="41">
        <v>2155</v>
      </c>
      <c r="D51" s="30">
        <v>0.9995483288166216</v>
      </c>
      <c r="E51" s="31">
        <v>0.839907192575406</v>
      </c>
      <c r="F51" s="31">
        <v>0.12529002320185614</v>
      </c>
      <c r="G51" s="31">
        <v>0.030162412993039442</v>
      </c>
      <c r="H51" s="31">
        <v>0.004640371229698376</v>
      </c>
      <c r="I51" s="32">
        <f t="shared" si="21"/>
        <v>199.9096657633243</v>
      </c>
      <c r="J51" s="33">
        <f t="shared" si="22"/>
        <v>167.9814385150812</v>
      </c>
      <c r="K51" s="33">
        <f t="shared" si="23"/>
        <v>25.05800464037123</v>
      </c>
      <c r="L51" s="33">
        <f t="shared" si="24"/>
        <v>6.0324825986078885</v>
      </c>
      <c r="M51" s="33">
        <f t="shared" si="25"/>
        <v>0.9280742459396751</v>
      </c>
      <c r="N51" s="34"/>
      <c r="O51" s="35">
        <f t="shared" si="26"/>
        <v>20.99767981438515</v>
      </c>
      <c r="P51" s="34">
        <f t="shared" si="27"/>
        <v>50.11600928074246</v>
      </c>
      <c r="Q51" s="34">
        <f t="shared" si="28"/>
        <v>30.162412993039442</v>
      </c>
      <c r="R51" s="34">
        <f t="shared" si="29"/>
        <v>9.280742459396752</v>
      </c>
      <c r="S51" s="35">
        <f t="shared" si="30"/>
        <v>110.5568445475638</v>
      </c>
      <c r="T51" s="36">
        <f t="shared" si="31"/>
        <v>1.809024134312697</v>
      </c>
      <c r="U51" s="34">
        <f t="shared" si="32"/>
        <v>200</v>
      </c>
      <c r="V51" s="37">
        <f t="shared" si="33"/>
        <v>37.98530954879329</v>
      </c>
      <c r="W51" s="37">
        <f t="shared" si="34"/>
        <v>90.66107030430221</v>
      </c>
      <c r="X51" s="37">
        <f t="shared" si="35"/>
        <v>54.56453305351522</v>
      </c>
      <c r="Y51" s="37">
        <f t="shared" si="36"/>
        <v>16.7890870933893</v>
      </c>
      <c r="Z51" s="34">
        <f t="shared" si="37"/>
        <v>200</v>
      </c>
      <c r="AA51" s="33">
        <f t="shared" si="38"/>
        <v>9.280742459396752</v>
      </c>
      <c r="AB51" s="38">
        <f t="shared" si="39"/>
        <v>326.0520094562648</v>
      </c>
      <c r="AC51" s="38">
        <f t="shared" si="40"/>
        <v>179.73617021276596</v>
      </c>
      <c r="AD51" s="38">
        <f t="shared" si="41"/>
        <v>91.94666666666667</v>
      </c>
      <c r="AF51" s="12"/>
      <c r="AH51" s="13"/>
    </row>
    <row r="52" spans="1:34" ht="19.5" customHeight="1">
      <c r="A52" s="29" t="s">
        <v>64</v>
      </c>
      <c r="B52" s="40" t="s">
        <v>80</v>
      </c>
      <c r="C52" s="41">
        <v>3015</v>
      </c>
      <c r="D52" s="30">
        <v>0.9995483288166216</v>
      </c>
      <c r="E52" s="31">
        <v>0.8341625207296849</v>
      </c>
      <c r="F52" s="31">
        <v>0.13764510779436154</v>
      </c>
      <c r="G52" s="31">
        <v>0.024875621890547265</v>
      </c>
      <c r="H52" s="31">
        <v>0.003316749585406302</v>
      </c>
      <c r="I52" s="32">
        <f t="shared" si="21"/>
        <v>199.9096657633243</v>
      </c>
      <c r="J52" s="33">
        <f t="shared" si="22"/>
        <v>166.83250414593698</v>
      </c>
      <c r="K52" s="33">
        <f t="shared" si="23"/>
        <v>27.52902155887231</v>
      </c>
      <c r="L52" s="33">
        <f t="shared" si="24"/>
        <v>4.975124378109453</v>
      </c>
      <c r="M52" s="33">
        <f t="shared" si="25"/>
        <v>0.6633499170812603</v>
      </c>
      <c r="N52" s="34"/>
      <c r="O52" s="35">
        <f t="shared" si="26"/>
        <v>20.854063018242122</v>
      </c>
      <c r="P52" s="34">
        <f t="shared" si="27"/>
        <v>55.05804311774462</v>
      </c>
      <c r="Q52" s="34">
        <f t="shared" si="28"/>
        <v>24.875621890547265</v>
      </c>
      <c r="R52" s="34">
        <f t="shared" si="29"/>
        <v>6.633499170812604</v>
      </c>
      <c r="S52" s="35">
        <f t="shared" si="30"/>
        <v>107.4212271973466</v>
      </c>
      <c r="T52" s="36">
        <f t="shared" si="31"/>
        <v>1.8618294094944037</v>
      </c>
      <c r="U52" s="34">
        <f t="shared" si="32"/>
        <v>200</v>
      </c>
      <c r="V52" s="37">
        <f t="shared" si="33"/>
        <v>38.826707834812815</v>
      </c>
      <c r="W52" s="37">
        <f t="shared" si="34"/>
        <v>102.50868390582788</v>
      </c>
      <c r="X52" s="37">
        <f t="shared" si="35"/>
        <v>46.31416441528368</v>
      </c>
      <c r="Y52" s="37">
        <f t="shared" si="36"/>
        <v>12.350443844075647</v>
      </c>
      <c r="Z52" s="34">
        <f t="shared" si="37"/>
        <v>200</v>
      </c>
      <c r="AA52" s="33">
        <f t="shared" si="38"/>
        <v>6.633499170812604</v>
      </c>
      <c r="AB52" s="38">
        <f t="shared" si="39"/>
        <v>340.7180694526192</v>
      </c>
      <c r="AC52" s="38">
        <f t="shared" si="40"/>
        <v>184.09345794392524</v>
      </c>
      <c r="AD52" s="38">
        <f t="shared" si="41"/>
        <v>93.06752411575563</v>
      </c>
      <c r="AF52" s="12"/>
      <c r="AH52" s="13"/>
    </row>
    <row r="53" spans="1:34" ht="19.5" customHeight="1">
      <c r="A53" s="29" t="s">
        <v>64</v>
      </c>
      <c r="B53" s="40" t="s">
        <v>81</v>
      </c>
      <c r="C53" s="41">
        <v>2960</v>
      </c>
      <c r="D53" s="30">
        <v>0.9995483288166216</v>
      </c>
      <c r="E53" s="31">
        <v>0.9003378378378378</v>
      </c>
      <c r="F53" s="31">
        <v>0.08783783783783784</v>
      </c>
      <c r="G53" s="31">
        <v>0.010135135135135136</v>
      </c>
      <c r="H53" s="31">
        <v>0</v>
      </c>
      <c r="I53" s="32">
        <f t="shared" si="21"/>
        <v>199.9096657633243</v>
      </c>
      <c r="J53" s="33">
        <f t="shared" si="22"/>
        <v>180.06756756756758</v>
      </c>
      <c r="K53" s="33">
        <f t="shared" si="23"/>
        <v>17.56756756756757</v>
      </c>
      <c r="L53" s="33">
        <f t="shared" si="24"/>
        <v>2.027027027027027</v>
      </c>
      <c r="M53" s="33">
        <f t="shared" si="25"/>
        <v>0</v>
      </c>
      <c r="N53" s="34"/>
      <c r="O53" s="35">
        <f t="shared" si="26"/>
        <v>22.508445945945947</v>
      </c>
      <c r="P53" s="34">
        <f t="shared" si="27"/>
        <v>35.13513513513514</v>
      </c>
      <c r="Q53" s="34">
        <f t="shared" si="28"/>
        <v>10.135135135135137</v>
      </c>
      <c r="R53" s="34">
        <f t="shared" si="29"/>
        <v>0</v>
      </c>
      <c r="S53" s="35">
        <f t="shared" si="30"/>
        <v>67.77871621621622</v>
      </c>
      <c r="T53" s="36">
        <f t="shared" si="31"/>
        <v>2.9507788161993767</v>
      </c>
      <c r="U53" s="34">
        <f t="shared" si="32"/>
        <v>200</v>
      </c>
      <c r="V53" s="37">
        <f t="shared" si="33"/>
        <v>66.41744548286604</v>
      </c>
      <c r="W53" s="37">
        <f t="shared" si="34"/>
        <v>103.67601246105919</v>
      </c>
      <c r="X53" s="37">
        <f t="shared" si="35"/>
        <v>29.90654205607477</v>
      </c>
      <c r="Y53" s="37">
        <f t="shared" si="36"/>
        <v>0</v>
      </c>
      <c r="Z53" s="34">
        <f t="shared" si="37"/>
        <v>200</v>
      </c>
      <c r="AA53" s="33">
        <f t="shared" si="38"/>
        <v>6.756756756756757</v>
      </c>
      <c r="AB53" s="38">
        <f t="shared" si="39"/>
        <v>340.0059826503141</v>
      </c>
      <c r="AC53" s="38">
        <f t="shared" si="40"/>
        <v>183.88589540412045</v>
      </c>
      <c r="AD53" s="38">
        <f t="shared" si="41"/>
        <v>93.01472995090016</v>
      </c>
      <c r="AF53" s="12"/>
      <c r="AH53" s="13"/>
    </row>
    <row r="54" spans="1:34" ht="19.5" customHeight="1">
      <c r="A54" s="29" t="s">
        <v>64</v>
      </c>
      <c r="B54" s="40" t="s">
        <v>82</v>
      </c>
      <c r="C54" s="41">
        <v>56580</v>
      </c>
      <c r="D54" s="30">
        <v>0.9995483288166216</v>
      </c>
      <c r="E54" s="31">
        <v>0.9421173559561683</v>
      </c>
      <c r="F54" s="31">
        <v>0.04886885825379993</v>
      </c>
      <c r="G54" s="31">
        <v>0.0075114881583598445</v>
      </c>
      <c r="H54" s="31">
        <v>0.0015906680805938495</v>
      </c>
      <c r="I54" s="32">
        <f t="shared" si="21"/>
        <v>199.9096657633243</v>
      </c>
      <c r="J54" s="33">
        <f t="shared" si="22"/>
        <v>188.42347119123366</v>
      </c>
      <c r="K54" s="33">
        <f t="shared" si="23"/>
        <v>9.773771650759985</v>
      </c>
      <c r="L54" s="33">
        <f t="shared" si="24"/>
        <v>1.502297631671969</v>
      </c>
      <c r="M54" s="33">
        <f t="shared" si="25"/>
        <v>0.3181336161187699</v>
      </c>
      <c r="N54" s="34"/>
      <c r="O54" s="35">
        <f t="shared" si="26"/>
        <v>23.552933898904207</v>
      </c>
      <c r="P54" s="34">
        <f t="shared" si="27"/>
        <v>19.54754330151997</v>
      </c>
      <c r="Q54" s="34">
        <f t="shared" si="28"/>
        <v>7.511488158359844</v>
      </c>
      <c r="R54" s="34">
        <f t="shared" si="29"/>
        <v>3.1813361611876987</v>
      </c>
      <c r="S54" s="35">
        <f t="shared" si="30"/>
        <v>53.79330151997173</v>
      </c>
      <c r="T54" s="36">
        <f t="shared" si="31"/>
        <v>3.7179350281325716</v>
      </c>
      <c r="U54" s="34">
        <f t="shared" si="32"/>
        <v>200</v>
      </c>
      <c r="V54" s="37">
        <f t="shared" si="33"/>
        <v>87.56827795802701</v>
      </c>
      <c r="W54" s="37">
        <f t="shared" si="34"/>
        <v>72.6764959546593</v>
      </c>
      <c r="X54" s="37">
        <f t="shared" si="35"/>
        <v>27.927224937369086</v>
      </c>
      <c r="Y54" s="37">
        <f t="shared" si="36"/>
        <v>11.828001149944553</v>
      </c>
      <c r="Z54" s="34">
        <f t="shared" si="37"/>
        <v>200</v>
      </c>
      <c r="AA54" s="33">
        <f t="shared" si="38"/>
        <v>0.3534817956875221</v>
      </c>
      <c r="AB54" s="38">
        <f t="shared" si="39"/>
        <v>381.4181135122799</v>
      </c>
      <c r="AC54" s="38">
        <f t="shared" si="40"/>
        <v>195.32681638044915</v>
      </c>
      <c r="AD54" s="38">
        <f t="shared" si="41"/>
        <v>95.83908248786943</v>
      </c>
      <c r="AF54" s="12"/>
      <c r="AH54" s="13"/>
    </row>
    <row r="55" spans="1:34" ht="19.5" customHeight="1">
      <c r="A55" s="29" t="s">
        <v>83</v>
      </c>
      <c r="B55" s="40" t="s">
        <v>84</v>
      </c>
      <c r="C55" s="41">
        <v>12070</v>
      </c>
      <c r="D55" s="30">
        <v>0.9995483288166216</v>
      </c>
      <c r="E55" s="31">
        <v>0.9461474730737366</v>
      </c>
      <c r="F55" s="31">
        <v>0.0468102734051367</v>
      </c>
      <c r="G55" s="31">
        <v>0.004971002485501243</v>
      </c>
      <c r="H55" s="31">
        <v>0.0016570008285004142</v>
      </c>
      <c r="I55" s="32">
        <f t="shared" si="21"/>
        <v>199.9096657633243</v>
      </c>
      <c r="J55" s="33">
        <f t="shared" si="22"/>
        <v>189.22949461474732</v>
      </c>
      <c r="K55" s="33">
        <f t="shared" si="23"/>
        <v>9.36205468102734</v>
      </c>
      <c r="L55" s="33">
        <f t="shared" si="24"/>
        <v>0.9942004971002486</v>
      </c>
      <c r="M55" s="33">
        <f t="shared" si="25"/>
        <v>0.33140016570008285</v>
      </c>
      <c r="N55" s="34"/>
      <c r="O55" s="35">
        <f t="shared" si="26"/>
        <v>23.653686826843416</v>
      </c>
      <c r="P55" s="34">
        <f t="shared" si="27"/>
        <v>18.72410936205468</v>
      </c>
      <c r="Q55" s="34">
        <f t="shared" si="28"/>
        <v>4.971002485501243</v>
      </c>
      <c r="R55" s="34">
        <f t="shared" si="29"/>
        <v>3.3140016570008286</v>
      </c>
      <c r="S55" s="35">
        <f t="shared" si="30"/>
        <v>50.66280033140017</v>
      </c>
      <c r="T55" s="36">
        <f t="shared" si="31"/>
        <v>3.9476696647587897</v>
      </c>
      <c r="U55" s="34">
        <f t="shared" si="32"/>
        <v>200</v>
      </c>
      <c r="V55" s="37">
        <f t="shared" si="33"/>
        <v>93.37694194603435</v>
      </c>
      <c r="W55" s="37">
        <f t="shared" si="34"/>
        <v>73.91659852820932</v>
      </c>
      <c r="X55" s="37">
        <f t="shared" si="35"/>
        <v>19.623875715453803</v>
      </c>
      <c r="Y55" s="37">
        <f t="shared" si="36"/>
        <v>13.082583810302534</v>
      </c>
      <c r="Z55" s="34">
        <f t="shared" si="37"/>
        <v>200</v>
      </c>
      <c r="AA55" s="33">
        <f t="shared" si="38"/>
        <v>1.6570008285004143</v>
      </c>
      <c r="AB55" s="38">
        <f t="shared" si="39"/>
        <v>372.189833774994</v>
      </c>
      <c r="AC55" s="38">
        <f t="shared" si="40"/>
        <v>192.88381573583368</v>
      </c>
      <c r="AD55" s="38">
        <f t="shared" si="41"/>
        <v>95.25030826140568</v>
      </c>
      <c r="AF55" s="12"/>
      <c r="AH55" s="13"/>
    </row>
    <row r="56" spans="1:34" ht="19.5" customHeight="1">
      <c r="A56" s="29" t="s">
        <v>85</v>
      </c>
      <c r="B56" s="40" t="s">
        <v>86</v>
      </c>
      <c r="C56" s="41">
        <v>15</v>
      </c>
      <c r="D56" s="30">
        <v>0.9995483288166216</v>
      </c>
      <c r="E56" s="31">
        <v>0</v>
      </c>
      <c r="F56" s="31">
        <v>0.3333333333333333</v>
      </c>
      <c r="G56" s="31">
        <v>0.3333333333333333</v>
      </c>
      <c r="H56" s="31">
        <v>0</v>
      </c>
      <c r="I56" s="32">
        <f t="shared" si="21"/>
        <v>199.9096657633243</v>
      </c>
      <c r="J56" s="33">
        <f t="shared" si="22"/>
        <v>0</v>
      </c>
      <c r="K56" s="33">
        <f t="shared" si="23"/>
        <v>66.66666666666666</v>
      </c>
      <c r="L56" s="33">
        <f t="shared" si="24"/>
        <v>66.66666666666666</v>
      </c>
      <c r="M56" s="33">
        <f t="shared" si="25"/>
        <v>0</v>
      </c>
      <c r="N56" s="34"/>
      <c r="O56" s="35">
        <f t="shared" si="26"/>
        <v>0</v>
      </c>
      <c r="P56" s="34">
        <f t="shared" si="27"/>
        <v>133.33333333333331</v>
      </c>
      <c r="Q56" s="34">
        <f t="shared" si="28"/>
        <v>333.33333333333326</v>
      </c>
      <c r="R56" s="34">
        <f t="shared" si="29"/>
        <v>0</v>
      </c>
      <c r="S56" s="35">
        <f t="shared" si="30"/>
        <v>466.6666666666666</v>
      </c>
      <c r="T56" s="36">
        <f t="shared" si="31"/>
        <v>0.42857142857142866</v>
      </c>
      <c r="U56" s="34">
        <f t="shared" si="32"/>
        <v>200</v>
      </c>
      <c r="V56" s="37">
        <f t="shared" si="33"/>
        <v>0</v>
      </c>
      <c r="W56" s="37">
        <f t="shared" si="34"/>
        <v>57.142857142857146</v>
      </c>
      <c r="X56" s="37">
        <f t="shared" si="35"/>
        <v>142.85714285714286</v>
      </c>
      <c r="Y56" s="37">
        <f t="shared" si="36"/>
        <v>0</v>
      </c>
      <c r="Z56" s="34">
        <f t="shared" si="37"/>
        <v>200</v>
      </c>
      <c r="AA56" s="33">
        <f t="shared" si="38"/>
        <v>1333.3333333333335</v>
      </c>
      <c r="AB56" s="38">
        <f t="shared" si="39"/>
        <v>14.472361809045227</v>
      </c>
      <c r="AC56" s="38">
        <f t="shared" si="40"/>
        <v>14</v>
      </c>
      <c r="AD56" s="38">
        <f t="shared" si="41"/>
        <v>13.090909090909092</v>
      </c>
      <c r="AF56" s="12"/>
      <c r="AH56" s="13"/>
    </row>
    <row r="57" spans="1:34" ht="19.5" customHeight="1">
      <c r="A57" s="29" t="s">
        <v>87</v>
      </c>
      <c r="B57" s="40" t="s">
        <v>88</v>
      </c>
      <c r="C57" s="41">
        <v>24570</v>
      </c>
      <c r="D57" s="30">
        <v>0.9995483288166216</v>
      </c>
      <c r="E57" s="31">
        <v>0.8567358567358567</v>
      </c>
      <c r="F57" s="31">
        <v>0.12759462759462759</v>
      </c>
      <c r="G57" s="31">
        <v>0.011192511192511193</v>
      </c>
      <c r="H57" s="31">
        <v>0.004477004477004477</v>
      </c>
      <c r="I57" s="32">
        <f t="shared" si="21"/>
        <v>199.9096657633243</v>
      </c>
      <c r="J57" s="33">
        <f t="shared" si="22"/>
        <v>171.34717134717135</v>
      </c>
      <c r="K57" s="33">
        <f t="shared" si="23"/>
        <v>25.518925518925517</v>
      </c>
      <c r="L57" s="33">
        <f t="shared" si="24"/>
        <v>2.238502238502239</v>
      </c>
      <c r="M57" s="33">
        <f t="shared" si="25"/>
        <v>0.8954008954008954</v>
      </c>
      <c r="N57" s="34"/>
      <c r="O57" s="35">
        <f t="shared" si="26"/>
        <v>21.41839641839642</v>
      </c>
      <c r="P57" s="34">
        <f t="shared" si="27"/>
        <v>51.037851037851034</v>
      </c>
      <c r="Q57" s="34">
        <f t="shared" si="28"/>
        <v>11.192511192511194</v>
      </c>
      <c r="R57" s="34">
        <f t="shared" si="29"/>
        <v>8.954008954008954</v>
      </c>
      <c r="S57" s="35">
        <f t="shared" si="30"/>
        <v>92.6027676027676</v>
      </c>
      <c r="T57" s="36">
        <f t="shared" si="31"/>
        <v>2.1597626634435776</v>
      </c>
      <c r="U57" s="34">
        <f t="shared" si="32"/>
        <v>200</v>
      </c>
      <c r="V57" s="37">
        <f t="shared" si="33"/>
        <v>46.25865289528623</v>
      </c>
      <c r="W57" s="37">
        <f t="shared" si="34"/>
        <v>110.2296450939457</v>
      </c>
      <c r="X57" s="37">
        <f t="shared" si="35"/>
        <v>24.17316778376003</v>
      </c>
      <c r="Y57" s="37">
        <f t="shared" si="36"/>
        <v>19.33853422700802</v>
      </c>
      <c r="Z57" s="34">
        <f t="shared" si="37"/>
        <v>200</v>
      </c>
      <c r="AA57" s="33">
        <f t="shared" si="38"/>
        <v>0.8140008140008139</v>
      </c>
      <c r="AB57" s="38">
        <f t="shared" si="39"/>
        <v>378.10603935398547</v>
      </c>
      <c r="AC57" s="38">
        <f t="shared" si="40"/>
        <v>194.45669291338584</v>
      </c>
      <c r="AD57" s="38">
        <f t="shared" si="41"/>
        <v>95.6302452868437</v>
      </c>
      <c r="AF57" s="12"/>
      <c r="AH57" s="13"/>
    </row>
    <row r="58" spans="1:34" ht="19.5" customHeight="1">
      <c r="A58" s="29" t="s">
        <v>87</v>
      </c>
      <c r="B58" s="40" t="s">
        <v>89</v>
      </c>
      <c r="C58" s="41">
        <v>15155</v>
      </c>
      <c r="D58" s="30">
        <v>0.9995483288166216</v>
      </c>
      <c r="E58" s="31">
        <v>0.9129000329924117</v>
      </c>
      <c r="F58" s="31">
        <v>0.06367535466842626</v>
      </c>
      <c r="G58" s="31">
        <v>0.01649620587264929</v>
      </c>
      <c r="H58" s="31">
        <v>0.006928406466512702</v>
      </c>
      <c r="I58" s="32">
        <f t="shared" si="21"/>
        <v>199.9096657633243</v>
      </c>
      <c r="J58" s="33">
        <f t="shared" si="22"/>
        <v>182.58000659848236</v>
      </c>
      <c r="K58" s="33">
        <f t="shared" si="23"/>
        <v>12.735070933685252</v>
      </c>
      <c r="L58" s="33">
        <f t="shared" si="24"/>
        <v>3.299241174529858</v>
      </c>
      <c r="M58" s="33">
        <f t="shared" si="25"/>
        <v>1.3856812933025404</v>
      </c>
      <c r="N58" s="34"/>
      <c r="O58" s="35">
        <f t="shared" si="26"/>
        <v>22.822500824810295</v>
      </c>
      <c r="P58" s="34">
        <f t="shared" si="27"/>
        <v>25.470141867370504</v>
      </c>
      <c r="Q58" s="34">
        <f t="shared" si="28"/>
        <v>16.49620587264929</v>
      </c>
      <c r="R58" s="34">
        <f t="shared" si="29"/>
        <v>13.856812933025404</v>
      </c>
      <c r="S58" s="35">
        <f t="shared" si="30"/>
        <v>78.6456614978555</v>
      </c>
      <c r="T58" s="36">
        <f t="shared" si="31"/>
        <v>2.5430519140010484</v>
      </c>
      <c r="U58" s="34">
        <f t="shared" si="32"/>
        <v>199.99999999999997</v>
      </c>
      <c r="V58" s="37">
        <f t="shared" si="33"/>
        <v>58.038804404824326</v>
      </c>
      <c r="W58" s="37">
        <f t="shared" si="34"/>
        <v>64.7718930256948</v>
      </c>
      <c r="X58" s="37">
        <f t="shared" si="35"/>
        <v>41.950707918196116</v>
      </c>
      <c r="Y58" s="37">
        <f t="shared" si="36"/>
        <v>35.238594651284735</v>
      </c>
      <c r="Z58" s="34">
        <f t="shared" si="37"/>
        <v>199.99999999999997</v>
      </c>
      <c r="AA58" s="33">
        <f t="shared" si="38"/>
        <v>1.319696469811943</v>
      </c>
      <c r="AB58" s="38">
        <f t="shared" si="39"/>
        <v>374.53468914918267</v>
      </c>
      <c r="AC58" s="38">
        <f t="shared" si="40"/>
        <v>193.51009771986972</v>
      </c>
      <c r="AD58" s="38">
        <f t="shared" si="41"/>
        <v>95.40196721311476</v>
      </c>
      <c r="AF58" s="12"/>
      <c r="AH58" s="13"/>
    </row>
    <row r="59" spans="1:34" ht="19.5" customHeight="1">
      <c r="A59" s="29" t="s">
        <v>87</v>
      </c>
      <c r="B59" s="40" t="s">
        <v>90</v>
      </c>
      <c r="C59" s="41">
        <v>24570</v>
      </c>
      <c r="D59" s="30">
        <v>0.9995483288166216</v>
      </c>
      <c r="E59" s="31">
        <v>0.8567358567358567</v>
      </c>
      <c r="F59" s="31">
        <v>0.12759462759462759</v>
      </c>
      <c r="G59" s="31">
        <v>0.011192511192511193</v>
      </c>
      <c r="H59" s="31">
        <v>0.004477004477004477</v>
      </c>
      <c r="I59" s="32">
        <f t="shared" si="21"/>
        <v>199.9096657633243</v>
      </c>
      <c r="J59" s="33">
        <f t="shared" si="22"/>
        <v>171.34717134717135</v>
      </c>
      <c r="K59" s="33">
        <f t="shared" si="23"/>
        <v>25.518925518925517</v>
      </c>
      <c r="L59" s="33">
        <f t="shared" si="24"/>
        <v>2.238502238502239</v>
      </c>
      <c r="M59" s="33">
        <f t="shared" si="25"/>
        <v>0.8954008954008954</v>
      </c>
      <c r="N59" s="34"/>
      <c r="O59" s="35">
        <f t="shared" si="26"/>
        <v>21.41839641839642</v>
      </c>
      <c r="P59" s="34">
        <f t="shared" si="27"/>
        <v>51.037851037851034</v>
      </c>
      <c r="Q59" s="34">
        <f t="shared" si="28"/>
        <v>11.192511192511194</v>
      </c>
      <c r="R59" s="34">
        <f t="shared" si="29"/>
        <v>8.954008954008954</v>
      </c>
      <c r="S59" s="35">
        <f t="shared" si="30"/>
        <v>92.6027676027676</v>
      </c>
      <c r="T59" s="36">
        <f t="shared" si="31"/>
        <v>2.1597626634435776</v>
      </c>
      <c r="U59" s="34">
        <f t="shared" si="32"/>
        <v>200</v>
      </c>
      <c r="V59" s="37">
        <f t="shared" si="33"/>
        <v>46.25865289528623</v>
      </c>
      <c r="W59" s="37">
        <f t="shared" si="34"/>
        <v>110.2296450939457</v>
      </c>
      <c r="X59" s="37">
        <f t="shared" si="35"/>
        <v>24.17316778376003</v>
      </c>
      <c r="Y59" s="37">
        <f t="shared" si="36"/>
        <v>19.33853422700802</v>
      </c>
      <c r="Z59" s="34">
        <f t="shared" si="37"/>
        <v>200</v>
      </c>
      <c r="AA59" s="33">
        <f t="shared" si="38"/>
        <v>0.8140008140008139</v>
      </c>
      <c r="AB59" s="38">
        <f t="shared" si="39"/>
        <v>378.10603935398547</v>
      </c>
      <c r="AC59" s="38">
        <f t="shared" si="40"/>
        <v>194.45669291338584</v>
      </c>
      <c r="AD59" s="38">
        <f t="shared" si="41"/>
        <v>95.6302452868437</v>
      </c>
      <c r="AF59" s="12"/>
      <c r="AH59" s="13"/>
    </row>
    <row r="60" spans="1:34" ht="19.5" customHeight="1">
      <c r="A60" s="29" t="s">
        <v>91</v>
      </c>
      <c r="B60" s="40" t="s">
        <v>92</v>
      </c>
      <c r="C60" s="41">
        <v>2740</v>
      </c>
      <c r="D60" s="30">
        <v>0.9995483288166216</v>
      </c>
      <c r="E60" s="31">
        <v>0.8868613138686131</v>
      </c>
      <c r="F60" s="31">
        <v>0.08759124087591241</v>
      </c>
      <c r="G60" s="31">
        <v>0.021897810218978103</v>
      </c>
      <c r="H60" s="31">
        <v>0.005474452554744526</v>
      </c>
      <c r="I60" s="32">
        <f t="shared" si="21"/>
        <v>199.9096657633243</v>
      </c>
      <c r="J60" s="33">
        <f t="shared" si="22"/>
        <v>177.3722627737226</v>
      </c>
      <c r="K60" s="33">
        <f t="shared" si="23"/>
        <v>17.51824817518248</v>
      </c>
      <c r="L60" s="33">
        <f t="shared" si="24"/>
        <v>4.37956204379562</v>
      </c>
      <c r="M60" s="33">
        <f t="shared" si="25"/>
        <v>1.094890510948905</v>
      </c>
      <c r="N60" s="34"/>
      <c r="O60" s="35">
        <f t="shared" si="26"/>
        <v>22.171532846715326</v>
      </c>
      <c r="P60" s="34">
        <f t="shared" si="27"/>
        <v>35.03649635036496</v>
      </c>
      <c r="Q60" s="34">
        <f t="shared" si="28"/>
        <v>21.8978102189781</v>
      </c>
      <c r="R60" s="34">
        <f t="shared" si="29"/>
        <v>10.94890510948905</v>
      </c>
      <c r="S60" s="35">
        <f t="shared" si="30"/>
        <v>90.05474452554743</v>
      </c>
      <c r="T60" s="36">
        <f t="shared" si="31"/>
        <v>2.220871327254306</v>
      </c>
      <c r="U60" s="34">
        <f t="shared" si="32"/>
        <v>200</v>
      </c>
      <c r="V60" s="37">
        <f t="shared" si="33"/>
        <v>49.24012158054711</v>
      </c>
      <c r="W60" s="37">
        <f t="shared" si="34"/>
        <v>77.8115501519757</v>
      </c>
      <c r="X60" s="37">
        <f t="shared" si="35"/>
        <v>48.632218844984806</v>
      </c>
      <c r="Y60" s="37">
        <f t="shared" si="36"/>
        <v>24.316109422492403</v>
      </c>
      <c r="Z60" s="34">
        <f t="shared" si="37"/>
        <v>200</v>
      </c>
      <c r="AA60" s="33">
        <f t="shared" si="38"/>
        <v>7.2992700729927</v>
      </c>
      <c r="AB60" s="38">
        <f t="shared" si="39"/>
        <v>336.90682036503364</v>
      </c>
      <c r="AC60" s="38">
        <f t="shared" si="40"/>
        <v>182.9778534923339</v>
      </c>
      <c r="AD60" s="38">
        <f t="shared" si="41"/>
        <v>92.78306878306879</v>
      </c>
      <c r="AF60" s="12"/>
      <c r="AH60" s="13"/>
    </row>
    <row r="61" spans="1:34" ht="19.5" customHeight="1">
      <c r="A61" s="29" t="s">
        <v>91</v>
      </c>
      <c r="B61" s="40" t="s">
        <v>93</v>
      </c>
      <c r="C61" s="41">
        <v>120535</v>
      </c>
      <c r="D61" s="30">
        <v>0.9995483288166216</v>
      </c>
      <c r="E61" s="31">
        <v>0.951798232878417</v>
      </c>
      <c r="F61" s="31">
        <v>0.04002986684365537</v>
      </c>
      <c r="G61" s="31">
        <v>0.0070933753681503295</v>
      </c>
      <c r="H61" s="31">
        <v>0.001078524909777243</v>
      </c>
      <c r="I61" s="32">
        <f t="shared" si="21"/>
        <v>199.9096657633243</v>
      </c>
      <c r="J61" s="33">
        <f t="shared" si="22"/>
        <v>190.3596465756834</v>
      </c>
      <c r="K61" s="33">
        <f t="shared" si="23"/>
        <v>8.005973368731075</v>
      </c>
      <c r="L61" s="33">
        <f t="shared" si="24"/>
        <v>1.418675073630066</v>
      </c>
      <c r="M61" s="33">
        <f t="shared" si="25"/>
        <v>0.21570498195544863</v>
      </c>
      <c r="N61" s="34"/>
      <c r="O61" s="35">
        <f t="shared" si="26"/>
        <v>23.794955821960425</v>
      </c>
      <c r="P61" s="34">
        <f t="shared" si="27"/>
        <v>16.01194673746215</v>
      </c>
      <c r="Q61" s="34">
        <f t="shared" si="28"/>
        <v>7.09337536815033</v>
      </c>
      <c r="R61" s="34">
        <f t="shared" si="29"/>
        <v>2.1570498195544863</v>
      </c>
      <c r="S61" s="35">
        <f t="shared" si="30"/>
        <v>49.05732774712739</v>
      </c>
      <c r="T61" s="36">
        <f t="shared" si="31"/>
        <v>4.076862910897368</v>
      </c>
      <c r="U61" s="34">
        <f t="shared" si="32"/>
        <v>200</v>
      </c>
      <c r="V61" s="37">
        <f t="shared" si="33"/>
        <v>97.00877285699187</v>
      </c>
      <c r="W61" s="37">
        <f t="shared" si="34"/>
        <v>65.27851178522356</v>
      </c>
      <c r="X61" s="37">
        <f t="shared" si="35"/>
        <v>28.918718951485047</v>
      </c>
      <c r="Y61" s="37">
        <f t="shared" si="36"/>
        <v>8.793996406299547</v>
      </c>
      <c r="Z61" s="34">
        <f t="shared" si="37"/>
        <v>200</v>
      </c>
      <c r="AA61" s="33">
        <f t="shared" si="38"/>
        <v>0.16592690919649894</v>
      </c>
      <c r="AB61" s="38">
        <f t="shared" si="39"/>
        <v>382.7837046593559</v>
      </c>
      <c r="AC61" s="38">
        <f t="shared" si="40"/>
        <v>195.6834258262238</v>
      </c>
      <c r="AD61" s="38">
        <f t="shared" si="41"/>
        <v>95.92439691619</v>
      </c>
      <c r="AF61" s="12"/>
      <c r="AH61" s="13"/>
    </row>
    <row r="62" spans="1:34" ht="19.5" customHeight="1">
      <c r="A62" s="29" t="s">
        <v>91</v>
      </c>
      <c r="B62" s="40" t="s">
        <v>94</v>
      </c>
      <c r="C62" s="41">
        <v>127105</v>
      </c>
      <c r="D62" s="30">
        <v>0.9995483288166216</v>
      </c>
      <c r="E62" s="31">
        <v>0.9501986546555997</v>
      </c>
      <c r="F62" s="31">
        <v>0.0413044333425121</v>
      </c>
      <c r="G62" s="31">
        <v>0.0073561228905235825</v>
      </c>
      <c r="H62" s="31">
        <v>0.0011801266669289171</v>
      </c>
      <c r="I62" s="32">
        <f t="shared" si="21"/>
        <v>199.9096657633243</v>
      </c>
      <c r="J62" s="33">
        <f t="shared" si="22"/>
        <v>190.03973093111995</v>
      </c>
      <c r="K62" s="33">
        <f t="shared" si="23"/>
        <v>8.260886668502419</v>
      </c>
      <c r="L62" s="33">
        <f t="shared" si="24"/>
        <v>1.4712245781047164</v>
      </c>
      <c r="M62" s="33">
        <f t="shared" si="25"/>
        <v>0.23602533338578344</v>
      </c>
      <c r="N62" s="34"/>
      <c r="O62" s="35">
        <f t="shared" si="26"/>
        <v>23.754966366389993</v>
      </c>
      <c r="P62" s="34">
        <f t="shared" si="27"/>
        <v>16.521773337004838</v>
      </c>
      <c r="Q62" s="34">
        <f t="shared" si="28"/>
        <v>7.356122890523582</v>
      </c>
      <c r="R62" s="34">
        <f t="shared" si="29"/>
        <v>2.3602533338578344</v>
      </c>
      <c r="S62" s="35">
        <f t="shared" si="30"/>
        <v>49.993115927776245</v>
      </c>
      <c r="T62" s="36">
        <f t="shared" si="31"/>
        <v>4.000550801613062</v>
      </c>
      <c r="U62" s="34">
        <f t="shared" si="32"/>
        <v>199.99999999999997</v>
      </c>
      <c r="V62" s="37">
        <f t="shared" si="33"/>
        <v>95.03294973935282</v>
      </c>
      <c r="W62" s="37">
        <f t="shared" si="34"/>
        <v>66.09619356742401</v>
      </c>
      <c r="X62" s="37">
        <f t="shared" si="35"/>
        <v>29.42854332644831</v>
      </c>
      <c r="Y62" s="37">
        <f t="shared" si="36"/>
        <v>9.442313366774862</v>
      </c>
      <c r="Z62" s="34">
        <f t="shared" si="37"/>
        <v>199.99999999999997</v>
      </c>
      <c r="AA62" s="33">
        <f t="shared" si="38"/>
        <v>0.15735022225718892</v>
      </c>
      <c r="AB62" s="38">
        <f t="shared" si="39"/>
        <v>382.84638554216866</v>
      </c>
      <c r="AC62" s="38">
        <f t="shared" si="40"/>
        <v>195.69976433621366</v>
      </c>
      <c r="AD62" s="38">
        <f t="shared" si="41"/>
        <v>95.92830188679245</v>
      </c>
      <c r="AF62" s="12"/>
      <c r="AH62" s="13"/>
    </row>
    <row r="63" spans="1:34" ht="19.5" customHeight="1">
      <c r="A63" s="29" t="s">
        <v>95</v>
      </c>
      <c r="B63" s="40" t="s">
        <v>96</v>
      </c>
      <c r="C63" s="41">
        <v>3080</v>
      </c>
      <c r="D63" s="30">
        <v>0.9995483288166216</v>
      </c>
      <c r="E63" s="31">
        <v>0.5551948051948052</v>
      </c>
      <c r="F63" s="31">
        <v>0.42045454545454547</v>
      </c>
      <c r="G63" s="31">
        <v>0.022727272727272728</v>
      </c>
      <c r="H63" s="31">
        <v>0</v>
      </c>
      <c r="I63" s="32">
        <f t="shared" si="21"/>
        <v>199.9096657633243</v>
      </c>
      <c r="J63" s="33">
        <f t="shared" si="22"/>
        <v>111.03896103896105</v>
      </c>
      <c r="K63" s="33">
        <f t="shared" si="23"/>
        <v>84.0909090909091</v>
      </c>
      <c r="L63" s="33">
        <f t="shared" si="24"/>
        <v>4.545454545454546</v>
      </c>
      <c r="M63" s="33">
        <f t="shared" si="25"/>
        <v>0</v>
      </c>
      <c r="N63" s="34"/>
      <c r="O63" s="35">
        <f t="shared" si="26"/>
        <v>13.879870129870131</v>
      </c>
      <c r="P63" s="34">
        <f t="shared" si="27"/>
        <v>168.1818181818182</v>
      </c>
      <c r="Q63" s="34">
        <f t="shared" si="28"/>
        <v>22.72727272727273</v>
      </c>
      <c r="R63" s="34">
        <f t="shared" si="29"/>
        <v>0</v>
      </c>
      <c r="S63" s="35">
        <f t="shared" si="30"/>
        <v>204.78896103896105</v>
      </c>
      <c r="T63" s="36">
        <f t="shared" si="31"/>
        <v>0.9766151407055093</v>
      </c>
      <c r="U63" s="34">
        <f t="shared" si="32"/>
        <v>200</v>
      </c>
      <c r="V63" s="37">
        <f t="shared" si="33"/>
        <v>13.555291319857313</v>
      </c>
      <c r="W63" s="37">
        <f t="shared" si="34"/>
        <v>164.24891002774476</v>
      </c>
      <c r="X63" s="37">
        <f t="shared" si="35"/>
        <v>22.19579865239794</v>
      </c>
      <c r="Y63" s="37">
        <f t="shared" si="36"/>
        <v>0</v>
      </c>
      <c r="Z63" s="34">
        <f t="shared" si="37"/>
        <v>200</v>
      </c>
      <c r="AA63" s="33">
        <f t="shared" si="38"/>
        <v>6.493506493506493</v>
      </c>
      <c r="AB63" s="38">
        <f t="shared" si="39"/>
        <v>341.53046491481376</v>
      </c>
      <c r="AC63" s="38">
        <f t="shared" si="40"/>
        <v>184.3297709923664</v>
      </c>
      <c r="AD63" s="38">
        <f t="shared" si="41"/>
        <v>93.12755905511811</v>
      </c>
      <c r="AF63" s="12"/>
      <c r="AH63" s="13"/>
    </row>
    <row r="64" spans="1:34" ht="19.5" customHeight="1">
      <c r="A64" s="29" t="s">
        <v>95</v>
      </c>
      <c r="B64" s="40" t="s">
        <v>97</v>
      </c>
      <c r="C64" s="41">
        <v>3080</v>
      </c>
      <c r="D64" s="30">
        <v>0.9995483288166216</v>
      </c>
      <c r="E64" s="31">
        <v>0.5551948051948052</v>
      </c>
      <c r="F64" s="31">
        <v>0.42045454545454547</v>
      </c>
      <c r="G64" s="31">
        <v>0.022727272727272728</v>
      </c>
      <c r="H64" s="31">
        <v>0</v>
      </c>
      <c r="I64" s="32">
        <f t="shared" si="21"/>
        <v>199.9096657633243</v>
      </c>
      <c r="J64" s="33">
        <f t="shared" si="22"/>
        <v>111.03896103896105</v>
      </c>
      <c r="K64" s="33">
        <f t="shared" si="23"/>
        <v>84.0909090909091</v>
      </c>
      <c r="L64" s="33">
        <f t="shared" si="24"/>
        <v>4.545454545454546</v>
      </c>
      <c r="M64" s="33">
        <f t="shared" si="25"/>
        <v>0</v>
      </c>
      <c r="N64" s="34"/>
      <c r="O64" s="35">
        <f t="shared" si="26"/>
        <v>13.879870129870131</v>
      </c>
      <c r="P64" s="34">
        <f t="shared" si="27"/>
        <v>168.1818181818182</v>
      </c>
      <c r="Q64" s="34">
        <f t="shared" si="28"/>
        <v>22.72727272727273</v>
      </c>
      <c r="R64" s="34">
        <f t="shared" si="29"/>
        <v>0</v>
      </c>
      <c r="S64" s="35">
        <f t="shared" si="30"/>
        <v>204.78896103896105</v>
      </c>
      <c r="T64" s="36">
        <f t="shared" si="31"/>
        <v>0.9766151407055093</v>
      </c>
      <c r="U64" s="34">
        <f t="shared" si="32"/>
        <v>200</v>
      </c>
      <c r="V64" s="37">
        <f t="shared" si="33"/>
        <v>13.555291319857313</v>
      </c>
      <c r="W64" s="37">
        <f t="shared" si="34"/>
        <v>164.24891002774476</v>
      </c>
      <c r="X64" s="37">
        <f t="shared" si="35"/>
        <v>22.19579865239794</v>
      </c>
      <c r="Y64" s="37">
        <f t="shared" si="36"/>
        <v>0</v>
      </c>
      <c r="Z64" s="34">
        <f t="shared" si="37"/>
        <v>200</v>
      </c>
      <c r="AA64" s="33">
        <f t="shared" si="38"/>
        <v>6.493506493506493</v>
      </c>
      <c r="AB64" s="38">
        <f t="shared" si="39"/>
        <v>341.53046491481376</v>
      </c>
      <c r="AC64" s="38">
        <f t="shared" si="40"/>
        <v>184.3297709923664</v>
      </c>
      <c r="AD64" s="38">
        <f t="shared" si="41"/>
        <v>93.12755905511811</v>
      </c>
      <c r="AF64" s="12"/>
      <c r="AH64" s="13"/>
    </row>
    <row r="65" spans="1:34" ht="19.5" customHeight="1">
      <c r="A65" s="29" t="s">
        <v>95</v>
      </c>
      <c r="B65" s="40" t="s">
        <v>98</v>
      </c>
      <c r="C65" s="41">
        <v>3080</v>
      </c>
      <c r="D65" s="30">
        <v>0.9995483288166216</v>
      </c>
      <c r="E65" s="31">
        <v>0.5551948051948052</v>
      </c>
      <c r="F65" s="31">
        <v>0.42045454545454547</v>
      </c>
      <c r="G65" s="31">
        <v>0.022727272727272728</v>
      </c>
      <c r="H65" s="31">
        <v>0</v>
      </c>
      <c r="I65" s="32">
        <f t="shared" si="21"/>
        <v>199.9096657633243</v>
      </c>
      <c r="J65" s="33">
        <f t="shared" si="22"/>
        <v>111.03896103896105</v>
      </c>
      <c r="K65" s="33">
        <f t="shared" si="23"/>
        <v>84.0909090909091</v>
      </c>
      <c r="L65" s="33">
        <f t="shared" si="24"/>
        <v>4.545454545454546</v>
      </c>
      <c r="M65" s="33">
        <f t="shared" si="25"/>
        <v>0</v>
      </c>
      <c r="N65" s="34"/>
      <c r="O65" s="35">
        <f t="shared" si="26"/>
        <v>13.879870129870131</v>
      </c>
      <c r="P65" s="34">
        <f t="shared" si="27"/>
        <v>168.1818181818182</v>
      </c>
      <c r="Q65" s="34">
        <f t="shared" si="28"/>
        <v>22.72727272727273</v>
      </c>
      <c r="R65" s="34">
        <f t="shared" si="29"/>
        <v>0</v>
      </c>
      <c r="S65" s="35">
        <f t="shared" si="30"/>
        <v>204.78896103896105</v>
      </c>
      <c r="T65" s="36">
        <f t="shared" si="31"/>
        <v>0.9766151407055093</v>
      </c>
      <c r="U65" s="34">
        <f t="shared" si="32"/>
        <v>200</v>
      </c>
      <c r="V65" s="37">
        <f t="shared" si="33"/>
        <v>13.555291319857313</v>
      </c>
      <c r="W65" s="37">
        <f t="shared" si="34"/>
        <v>164.24891002774476</v>
      </c>
      <c r="X65" s="37">
        <f t="shared" si="35"/>
        <v>22.19579865239794</v>
      </c>
      <c r="Y65" s="37">
        <f t="shared" si="36"/>
        <v>0</v>
      </c>
      <c r="Z65" s="34">
        <f t="shared" si="37"/>
        <v>200</v>
      </c>
      <c r="AA65" s="33">
        <f t="shared" si="38"/>
        <v>6.493506493506493</v>
      </c>
      <c r="AB65" s="38">
        <f t="shared" si="39"/>
        <v>341.53046491481376</v>
      </c>
      <c r="AC65" s="38">
        <f t="shared" si="40"/>
        <v>184.3297709923664</v>
      </c>
      <c r="AD65" s="38">
        <f t="shared" si="41"/>
        <v>93.12755905511811</v>
      </c>
      <c r="AF65" s="12"/>
      <c r="AH65" s="13"/>
    </row>
    <row r="66" spans="1:34" ht="19.5" customHeight="1">
      <c r="A66" s="29" t="s">
        <v>99</v>
      </c>
      <c r="B66" s="40" t="s">
        <v>100</v>
      </c>
      <c r="C66" s="41">
        <v>4690</v>
      </c>
      <c r="D66" s="30">
        <v>0.9995483288166216</v>
      </c>
      <c r="E66" s="31">
        <v>0.3837953091684435</v>
      </c>
      <c r="F66" s="31">
        <v>0.12473347547974413</v>
      </c>
      <c r="G66" s="31">
        <v>0.3859275053304904</v>
      </c>
      <c r="H66" s="31">
        <v>0.1044776119402985</v>
      </c>
      <c r="I66" s="32">
        <f t="shared" si="21"/>
        <v>199.9096657633243</v>
      </c>
      <c r="J66" s="33">
        <f t="shared" si="22"/>
        <v>76.7590618336887</v>
      </c>
      <c r="K66" s="33">
        <f t="shared" si="23"/>
        <v>24.946695095948826</v>
      </c>
      <c r="L66" s="33">
        <f t="shared" si="24"/>
        <v>77.18550106609808</v>
      </c>
      <c r="M66" s="33">
        <f t="shared" si="25"/>
        <v>20.8955223880597</v>
      </c>
      <c r="N66" s="34"/>
      <c r="O66" s="35">
        <f t="shared" si="26"/>
        <v>9.594882729211088</v>
      </c>
      <c r="P66" s="34">
        <f t="shared" si="27"/>
        <v>49.89339019189765</v>
      </c>
      <c r="Q66" s="34">
        <f t="shared" si="28"/>
        <v>385.9275053304904</v>
      </c>
      <c r="R66" s="34">
        <f t="shared" si="29"/>
        <v>208.955223880597</v>
      </c>
      <c r="S66" s="35">
        <f t="shared" si="30"/>
        <v>654.3710021321962</v>
      </c>
      <c r="T66" s="36">
        <f t="shared" si="31"/>
        <v>0.30563701531443466</v>
      </c>
      <c r="U66" s="34">
        <f t="shared" si="32"/>
        <v>200</v>
      </c>
      <c r="V66" s="37">
        <f t="shared" si="33"/>
        <v>2.932551319648094</v>
      </c>
      <c r="W66" s="37">
        <f t="shared" si="34"/>
        <v>15.249266862170087</v>
      </c>
      <c r="X66" s="37">
        <f t="shared" si="35"/>
        <v>117.95373085695667</v>
      </c>
      <c r="Y66" s="37">
        <f t="shared" si="36"/>
        <v>63.864450961225145</v>
      </c>
      <c r="Z66" s="34">
        <f t="shared" si="37"/>
        <v>200</v>
      </c>
      <c r="AA66" s="33">
        <f t="shared" si="38"/>
        <v>4.264392324093817</v>
      </c>
      <c r="AB66" s="38">
        <f t="shared" si="39"/>
        <v>355.00887049083383</v>
      </c>
      <c r="AC66" s="38">
        <f t="shared" si="40"/>
        <v>188.17604912998976</v>
      </c>
      <c r="AD66" s="38">
        <f t="shared" si="41"/>
        <v>94.09404388714734</v>
      </c>
      <c r="AF66" s="12"/>
      <c r="AH66" s="13"/>
    </row>
    <row r="67" spans="1:34" ht="19.5" customHeight="1">
      <c r="A67" s="29" t="s">
        <v>99</v>
      </c>
      <c r="B67" s="40" t="s">
        <v>101</v>
      </c>
      <c r="C67" s="41">
        <v>4690</v>
      </c>
      <c r="D67" s="30">
        <v>0.9995483288166216</v>
      </c>
      <c r="E67" s="31">
        <v>0.3837953091684435</v>
      </c>
      <c r="F67" s="31">
        <v>0.12473347547974413</v>
      </c>
      <c r="G67" s="31">
        <v>0.3859275053304904</v>
      </c>
      <c r="H67" s="31">
        <v>0.1044776119402985</v>
      </c>
      <c r="I67" s="32">
        <f t="shared" si="21"/>
        <v>199.9096657633243</v>
      </c>
      <c r="J67" s="33">
        <f t="shared" si="22"/>
        <v>76.7590618336887</v>
      </c>
      <c r="K67" s="33">
        <f t="shared" si="23"/>
        <v>24.946695095948826</v>
      </c>
      <c r="L67" s="33">
        <f t="shared" si="24"/>
        <v>77.18550106609808</v>
      </c>
      <c r="M67" s="33">
        <f t="shared" si="25"/>
        <v>20.8955223880597</v>
      </c>
      <c r="N67" s="34"/>
      <c r="O67" s="35">
        <f t="shared" si="26"/>
        <v>9.594882729211088</v>
      </c>
      <c r="P67" s="34">
        <f t="shared" si="27"/>
        <v>49.89339019189765</v>
      </c>
      <c r="Q67" s="34">
        <f t="shared" si="28"/>
        <v>385.9275053304904</v>
      </c>
      <c r="R67" s="34">
        <f t="shared" si="29"/>
        <v>208.955223880597</v>
      </c>
      <c r="S67" s="35">
        <f t="shared" si="30"/>
        <v>654.3710021321962</v>
      </c>
      <c r="T67" s="36">
        <f t="shared" si="31"/>
        <v>0.30563701531443466</v>
      </c>
      <c r="U67" s="34">
        <f t="shared" si="32"/>
        <v>200</v>
      </c>
      <c r="V67" s="37">
        <f t="shared" si="33"/>
        <v>2.932551319648094</v>
      </c>
      <c r="W67" s="37">
        <f t="shared" si="34"/>
        <v>15.249266862170087</v>
      </c>
      <c r="X67" s="37">
        <f t="shared" si="35"/>
        <v>117.95373085695667</v>
      </c>
      <c r="Y67" s="37">
        <f t="shared" si="36"/>
        <v>63.864450961225145</v>
      </c>
      <c r="Z67" s="34">
        <f t="shared" si="37"/>
        <v>200</v>
      </c>
      <c r="AA67" s="33">
        <f t="shared" si="38"/>
        <v>4.264392324093817</v>
      </c>
      <c r="AB67" s="38">
        <f t="shared" si="39"/>
        <v>355.00887049083383</v>
      </c>
      <c r="AC67" s="38">
        <f t="shared" si="40"/>
        <v>188.17604912998976</v>
      </c>
      <c r="AD67" s="38">
        <f t="shared" si="41"/>
        <v>94.09404388714734</v>
      </c>
      <c r="AF67" s="12"/>
      <c r="AH67" s="13"/>
    </row>
    <row r="68" spans="1:34" ht="19.5" customHeight="1">
      <c r="A68" s="29" t="s">
        <v>99</v>
      </c>
      <c r="B68" s="40" t="s">
        <v>102</v>
      </c>
      <c r="C68" s="41">
        <v>4690</v>
      </c>
      <c r="D68" s="30">
        <v>0.9995483288166216</v>
      </c>
      <c r="E68" s="31">
        <v>0.3837953091684435</v>
      </c>
      <c r="F68" s="31">
        <v>0.12473347547974413</v>
      </c>
      <c r="G68" s="31">
        <v>0.3859275053304904</v>
      </c>
      <c r="H68" s="31">
        <v>0.1044776119402985</v>
      </c>
      <c r="I68" s="32">
        <f t="shared" si="21"/>
        <v>199.9096657633243</v>
      </c>
      <c r="J68" s="33">
        <f t="shared" si="22"/>
        <v>76.7590618336887</v>
      </c>
      <c r="K68" s="33">
        <f t="shared" si="23"/>
        <v>24.946695095948826</v>
      </c>
      <c r="L68" s="33">
        <f t="shared" si="24"/>
        <v>77.18550106609808</v>
      </c>
      <c r="M68" s="33">
        <f t="shared" si="25"/>
        <v>20.8955223880597</v>
      </c>
      <c r="N68" s="34"/>
      <c r="O68" s="35">
        <f t="shared" si="26"/>
        <v>9.594882729211088</v>
      </c>
      <c r="P68" s="34">
        <f t="shared" si="27"/>
        <v>49.89339019189765</v>
      </c>
      <c r="Q68" s="34">
        <f t="shared" si="28"/>
        <v>385.9275053304904</v>
      </c>
      <c r="R68" s="34">
        <f t="shared" si="29"/>
        <v>208.955223880597</v>
      </c>
      <c r="S68" s="35">
        <f t="shared" si="30"/>
        <v>654.3710021321962</v>
      </c>
      <c r="T68" s="36">
        <f t="shared" si="31"/>
        <v>0.30563701531443466</v>
      </c>
      <c r="U68" s="34">
        <f t="shared" si="32"/>
        <v>200</v>
      </c>
      <c r="V68" s="37">
        <f t="shared" si="33"/>
        <v>2.932551319648094</v>
      </c>
      <c r="W68" s="37">
        <f t="shared" si="34"/>
        <v>15.249266862170087</v>
      </c>
      <c r="X68" s="37">
        <f t="shared" si="35"/>
        <v>117.95373085695667</v>
      </c>
      <c r="Y68" s="37">
        <f t="shared" si="36"/>
        <v>63.864450961225145</v>
      </c>
      <c r="Z68" s="34">
        <f t="shared" si="37"/>
        <v>200</v>
      </c>
      <c r="AA68" s="33">
        <f t="shared" si="38"/>
        <v>4.264392324093817</v>
      </c>
      <c r="AB68" s="38">
        <f t="shared" si="39"/>
        <v>355.00887049083383</v>
      </c>
      <c r="AC68" s="38">
        <f t="shared" si="40"/>
        <v>188.17604912998976</v>
      </c>
      <c r="AD68" s="38">
        <f t="shared" si="41"/>
        <v>94.09404388714734</v>
      </c>
      <c r="AF68" s="12"/>
      <c r="AH68" s="13"/>
    </row>
    <row r="69" spans="1:34" ht="19.5" customHeight="1">
      <c r="A69" s="29" t="s">
        <v>99</v>
      </c>
      <c r="B69" s="40" t="s">
        <v>103</v>
      </c>
      <c r="C69" s="41">
        <v>4690</v>
      </c>
      <c r="D69" s="30">
        <v>0.9995483288166216</v>
      </c>
      <c r="E69" s="31">
        <v>0.3837953091684435</v>
      </c>
      <c r="F69" s="31">
        <v>0.12473347547974413</v>
      </c>
      <c r="G69" s="31">
        <v>0.3859275053304904</v>
      </c>
      <c r="H69" s="31">
        <v>0.1044776119402985</v>
      </c>
      <c r="I69" s="32">
        <f t="shared" si="21"/>
        <v>199.9096657633243</v>
      </c>
      <c r="J69" s="33">
        <f t="shared" si="22"/>
        <v>76.7590618336887</v>
      </c>
      <c r="K69" s="33">
        <f t="shared" si="23"/>
        <v>24.946695095948826</v>
      </c>
      <c r="L69" s="33">
        <f t="shared" si="24"/>
        <v>77.18550106609808</v>
      </c>
      <c r="M69" s="33">
        <f t="shared" si="25"/>
        <v>20.8955223880597</v>
      </c>
      <c r="N69" s="34"/>
      <c r="O69" s="35">
        <f t="shared" si="26"/>
        <v>9.594882729211088</v>
      </c>
      <c r="P69" s="34">
        <f t="shared" si="27"/>
        <v>49.89339019189765</v>
      </c>
      <c r="Q69" s="34">
        <f t="shared" si="28"/>
        <v>385.9275053304904</v>
      </c>
      <c r="R69" s="34">
        <f t="shared" si="29"/>
        <v>208.955223880597</v>
      </c>
      <c r="S69" s="35">
        <f t="shared" si="30"/>
        <v>654.3710021321962</v>
      </c>
      <c r="T69" s="36">
        <f t="shared" si="31"/>
        <v>0.30563701531443466</v>
      </c>
      <c r="U69" s="34">
        <f t="shared" si="32"/>
        <v>200</v>
      </c>
      <c r="V69" s="37">
        <f t="shared" si="33"/>
        <v>2.932551319648094</v>
      </c>
      <c r="W69" s="37">
        <f t="shared" si="34"/>
        <v>15.249266862170087</v>
      </c>
      <c r="X69" s="37">
        <f t="shared" si="35"/>
        <v>117.95373085695667</v>
      </c>
      <c r="Y69" s="37">
        <f t="shared" si="36"/>
        <v>63.864450961225145</v>
      </c>
      <c r="Z69" s="34">
        <f t="shared" si="37"/>
        <v>200</v>
      </c>
      <c r="AA69" s="33">
        <f t="shared" si="38"/>
        <v>4.264392324093817</v>
      </c>
      <c r="AB69" s="38">
        <f t="shared" si="39"/>
        <v>355.00887049083383</v>
      </c>
      <c r="AC69" s="38">
        <f t="shared" si="40"/>
        <v>188.17604912998976</v>
      </c>
      <c r="AD69" s="38">
        <f t="shared" si="41"/>
        <v>94.09404388714734</v>
      </c>
      <c r="AF69" s="12"/>
      <c r="AH69" s="13"/>
    </row>
    <row r="70" spans="1:34" ht="19.5" customHeight="1">
      <c r="A70" s="29" t="s">
        <v>104</v>
      </c>
      <c r="B70" s="40" t="s">
        <v>105</v>
      </c>
      <c r="C70" s="41">
        <v>5320</v>
      </c>
      <c r="D70" s="30">
        <v>0.9995483288166216</v>
      </c>
      <c r="E70" s="31">
        <v>0.7528195488721805</v>
      </c>
      <c r="F70" s="31">
        <v>0.17669172932330826</v>
      </c>
      <c r="G70" s="31">
        <v>0.05733082706766917</v>
      </c>
      <c r="H70" s="31">
        <v>0.007518796992481203</v>
      </c>
      <c r="I70" s="32">
        <f t="shared" si="21"/>
        <v>199.9096657633243</v>
      </c>
      <c r="J70" s="33">
        <f t="shared" si="22"/>
        <v>150.5639097744361</v>
      </c>
      <c r="K70" s="33">
        <f t="shared" si="23"/>
        <v>35.338345864661655</v>
      </c>
      <c r="L70" s="33">
        <f t="shared" si="24"/>
        <v>11.466165413533833</v>
      </c>
      <c r="M70" s="33">
        <f t="shared" si="25"/>
        <v>1.5037593984962405</v>
      </c>
      <c r="N70" s="34"/>
      <c r="O70" s="35">
        <f t="shared" si="26"/>
        <v>18.820488721804512</v>
      </c>
      <c r="P70" s="34">
        <f t="shared" si="27"/>
        <v>70.67669172932331</v>
      </c>
      <c r="Q70" s="34">
        <f t="shared" si="28"/>
        <v>57.33082706766916</v>
      </c>
      <c r="R70" s="34">
        <f t="shared" si="29"/>
        <v>15.037593984962406</v>
      </c>
      <c r="S70" s="35">
        <f t="shared" si="30"/>
        <v>161.8656015037594</v>
      </c>
      <c r="T70" s="36">
        <f t="shared" si="31"/>
        <v>1.235592974306866</v>
      </c>
      <c r="U70" s="34">
        <f t="shared" si="32"/>
        <v>200</v>
      </c>
      <c r="V70" s="37">
        <f t="shared" si="33"/>
        <v>23.254463637683266</v>
      </c>
      <c r="W70" s="37">
        <f t="shared" si="34"/>
        <v>87.32762374800407</v>
      </c>
      <c r="X70" s="37">
        <f t="shared" si="35"/>
        <v>70.83756713601393</v>
      </c>
      <c r="Y70" s="37">
        <f t="shared" si="36"/>
        <v>18.58034547829874</v>
      </c>
      <c r="Z70" s="34">
        <f t="shared" si="37"/>
        <v>200</v>
      </c>
      <c r="AA70" s="33">
        <f t="shared" si="38"/>
        <v>3.7593984962406015</v>
      </c>
      <c r="AB70" s="38">
        <f t="shared" si="39"/>
        <v>358.211467648606</v>
      </c>
      <c r="AC70" s="38">
        <f t="shared" si="40"/>
        <v>189.06980961015412</v>
      </c>
      <c r="AD70" s="38">
        <f t="shared" si="41"/>
        <v>94.3157894736842</v>
      </c>
      <c r="AF70" s="12"/>
      <c r="AH70" s="13"/>
    </row>
    <row r="71" spans="1:34" ht="19.5" customHeight="1">
      <c r="A71" s="29" t="s">
        <v>106</v>
      </c>
      <c r="B71" s="40" t="s">
        <v>107</v>
      </c>
      <c r="C71" s="41">
        <v>30</v>
      </c>
      <c r="D71" s="30">
        <v>0.9995483288166216</v>
      </c>
      <c r="E71" s="31">
        <v>0.3333333333333333</v>
      </c>
      <c r="F71" s="31">
        <v>0</v>
      </c>
      <c r="G71" s="31">
        <v>0.16666666666666666</v>
      </c>
      <c r="H71" s="31">
        <v>0</v>
      </c>
      <c r="I71" s="32">
        <f t="shared" si="21"/>
        <v>199.9096657633243</v>
      </c>
      <c r="J71" s="33">
        <f t="shared" si="22"/>
        <v>66.66666666666666</v>
      </c>
      <c r="K71" s="33">
        <f t="shared" si="23"/>
        <v>0</v>
      </c>
      <c r="L71" s="33">
        <f t="shared" si="24"/>
        <v>33.33333333333333</v>
      </c>
      <c r="M71" s="33">
        <f t="shared" si="25"/>
        <v>0</v>
      </c>
      <c r="N71" s="34"/>
      <c r="O71" s="35">
        <f t="shared" si="26"/>
        <v>8.333333333333332</v>
      </c>
      <c r="P71" s="34">
        <f t="shared" si="27"/>
        <v>0</v>
      </c>
      <c r="Q71" s="34">
        <f t="shared" si="28"/>
        <v>166.66666666666663</v>
      </c>
      <c r="R71" s="34">
        <f t="shared" si="29"/>
        <v>0</v>
      </c>
      <c r="S71" s="35">
        <f t="shared" si="30"/>
        <v>174.99999999999997</v>
      </c>
      <c r="T71" s="36">
        <f t="shared" si="31"/>
        <v>1.142857142857143</v>
      </c>
      <c r="U71" s="34">
        <f t="shared" si="32"/>
        <v>200</v>
      </c>
      <c r="V71" s="37">
        <f t="shared" si="33"/>
        <v>9.523809523809524</v>
      </c>
      <c r="W71" s="37">
        <f t="shared" si="34"/>
        <v>0</v>
      </c>
      <c r="X71" s="37">
        <f t="shared" si="35"/>
        <v>190.47619047619045</v>
      </c>
      <c r="Y71" s="37">
        <f t="shared" si="36"/>
        <v>0</v>
      </c>
      <c r="Z71" s="34">
        <f t="shared" si="37"/>
        <v>200</v>
      </c>
      <c r="AA71" s="33">
        <f t="shared" si="38"/>
        <v>666.6666666666667</v>
      </c>
      <c r="AB71" s="38">
        <f t="shared" si="39"/>
        <v>27.893462469733656</v>
      </c>
      <c r="AC71" s="38">
        <f t="shared" si="40"/>
        <v>26.133333333333333</v>
      </c>
      <c r="AD71" s="38">
        <f t="shared" si="41"/>
        <v>23.04</v>
      </c>
      <c r="AF71" s="12"/>
      <c r="AH71" s="13"/>
    </row>
    <row r="72" spans="1:34" ht="19.5" customHeight="1">
      <c r="A72" s="29" t="s">
        <v>106</v>
      </c>
      <c r="B72" s="40" t="s">
        <v>108</v>
      </c>
      <c r="C72" s="41">
        <v>30</v>
      </c>
      <c r="D72" s="30">
        <v>0.9995483288166216</v>
      </c>
      <c r="E72" s="31">
        <v>0.3333333333333333</v>
      </c>
      <c r="F72" s="31">
        <v>0</v>
      </c>
      <c r="G72" s="31">
        <v>0.16666666666666666</v>
      </c>
      <c r="H72" s="31">
        <v>0</v>
      </c>
      <c r="I72" s="32">
        <f t="shared" si="21"/>
        <v>199.9096657633243</v>
      </c>
      <c r="J72" s="33">
        <f t="shared" si="22"/>
        <v>66.66666666666666</v>
      </c>
      <c r="K72" s="33">
        <f t="shared" si="23"/>
        <v>0</v>
      </c>
      <c r="L72" s="33">
        <f t="shared" si="24"/>
        <v>33.33333333333333</v>
      </c>
      <c r="M72" s="33">
        <f t="shared" si="25"/>
        <v>0</v>
      </c>
      <c r="N72" s="34"/>
      <c r="O72" s="35">
        <f t="shared" si="26"/>
        <v>8.333333333333332</v>
      </c>
      <c r="P72" s="34">
        <f t="shared" si="27"/>
        <v>0</v>
      </c>
      <c r="Q72" s="34">
        <f t="shared" si="28"/>
        <v>166.66666666666663</v>
      </c>
      <c r="R72" s="34">
        <f t="shared" si="29"/>
        <v>0</v>
      </c>
      <c r="S72" s="35">
        <f t="shared" si="30"/>
        <v>174.99999999999997</v>
      </c>
      <c r="T72" s="36">
        <f t="shared" si="31"/>
        <v>1.142857142857143</v>
      </c>
      <c r="U72" s="34">
        <f t="shared" si="32"/>
        <v>200</v>
      </c>
      <c r="V72" s="37">
        <f t="shared" si="33"/>
        <v>9.523809523809524</v>
      </c>
      <c r="W72" s="37">
        <f t="shared" si="34"/>
        <v>0</v>
      </c>
      <c r="X72" s="37">
        <f t="shared" si="35"/>
        <v>190.47619047619045</v>
      </c>
      <c r="Y72" s="37">
        <f t="shared" si="36"/>
        <v>0</v>
      </c>
      <c r="Z72" s="34">
        <f t="shared" si="37"/>
        <v>200</v>
      </c>
      <c r="AA72" s="33">
        <f t="shared" si="38"/>
        <v>666.6666666666667</v>
      </c>
      <c r="AB72" s="38">
        <f t="shared" si="39"/>
        <v>27.893462469733656</v>
      </c>
      <c r="AC72" s="38">
        <f t="shared" si="40"/>
        <v>26.133333333333333</v>
      </c>
      <c r="AD72" s="38">
        <f t="shared" si="41"/>
        <v>23.04</v>
      </c>
      <c r="AF72" s="12"/>
      <c r="AH72" s="13"/>
    </row>
    <row r="73" spans="1:34" ht="19.5" customHeight="1">
      <c r="A73" s="29" t="s">
        <v>109</v>
      </c>
      <c r="B73" s="40" t="s">
        <v>110</v>
      </c>
      <c r="C73" s="41">
        <v>54925</v>
      </c>
      <c r="D73" s="30">
        <v>0.9995483288166216</v>
      </c>
      <c r="E73" s="31">
        <v>0.9422849340009103</v>
      </c>
      <c r="F73" s="31">
        <v>0.0487027765134274</v>
      </c>
      <c r="G73" s="31">
        <v>0.007464724624487938</v>
      </c>
      <c r="H73" s="31">
        <v>0.0016385980883022303</v>
      </c>
      <c r="I73" s="32">
        <f t="shared" si="21"/>
        <v>199.9096657633243</v>
      </c>
      <c r="J73" s="33">
        <f t="shared" si="22"/>
        <v>188.45698680018205</v>
      </c>
      <c r="K73" s="33">
        <f t="shared" si="23"/>
        <v>9.74055530268548</v>
      </c>
      <c r="L73" s="33">
        <f t="shared" si="24"/>
        <v>1.4929449248975875</v>
      </c>
      <c r="M73" s="33">
        <f t="shared" si="25"/>
        <v>0.32771961766044605</v>
      </c>
      <c r="N73" s="34"/>
      <c r="O73" s="35">
        <f t="shared" si="26"/>
        <v>23.557123350022756</v>
      </c>
      <c r="P73" s="34">
        <f t="shared" si="27"/>
        <v>19.48111060537096</v>
      </c>
      <c r="Q73" s="34">
        <f t="shared" si="28"/>
        <v>7.464724624487937</v>
      </c>
      <c r="R73" s="34">
        <f t="shared" si="29"/>
        <v>3.2771961766044604</v>
      </c>
      <c r="S73" s="35">
        <f t="shared" si="30"/>
        <v>53.78015475648612</v>
      </c>
      <c r="T73" s="36">
        <f t="shared" si="31"/>
        <v>3.718843891498455</v>
      </c>
      <c r="U73" s="34">
        <f t="shared" si="32"/>
        <v>200</v>
      </c>
      <c r="V73" s="37">
        <f t="shared" si="33"/>
        <v>87.60526427150775</v>
      </c>
      <c r="W73" s="37">
        <f t="shared" si="34"/>
        <v>72.44720917438957</v>
      </c>
      <c r="X73" s="37">
        <f t="shared" si="35"/>
        <v>27.760145571495066</v>
      </c>
      <c r="Y73" s="37">
        <f t="shared" si="36"/>
        <v>12.18738098260759</v>
      </c>
      <c r="Z73" s="34">
        <f t="shared" si="37"/>
        <v>200</v>
      </c>
      <c r="AA73" s="33">
        <f t="shared" si="38"/>
        <v>0.36413290851160673</v>
      </c>
      <c r="AB73" s="38">
        <f t="shared" si="39"/>
        <v>381.3408548492081</v>
      </c>
      <c r="AC73" s="38">
        <f t="shared" si="40"/>
        <v>195.3066037735849</v>
      </c>
      <c r="AD73" s="38">
        <f t="shared" si="41"/>
        <v>95.83424209378408</v>
      </c>
      <c r="AF73" s="12"/>
      <c r="AH73" s="13"/>
    </row>
    <row r="74" spans="1:34" ht="19.5" customHeight="1">
      <c r="A74" s="29" t="s">
        <v>109</v>
      </c>
      <c r="B74" s="40" t="s">
        <v>111</v>
      </c>
      <c r="C74" s="41">
        <v>54925</v>
      </c>
      <c r="D74" s="30">
        <v>0.9995483288166216</v>
      </c>
      <c r="E74" s="31">
        <v>0.9422849340009103</v>
      </c>
      <c r="F74" s="31">
        <v>0.0487027765134274</v>
      </c>
      <c r="G74" s="31">
        <v>0.007464724624487938</v>
      </c>
      <c r="H74" s="31">
        <v>0.0016385980883022303</v>
      </c>
      <c r="I74" s="32">
        <f t="shared" si="21"/>
        <v>199.9096657633243</v>
      </c>
      <c r="J74" s="33">
        <f t="shared" si="22"/>
        <v>188.45698680018205</v>
      </c>
      <c r="K74" s="33">
        <f t="shared" si="23"/>
        <v>9.74055530268548</v>
      </c>
      <c r="L74" s="33">
        <f t="shared" si="24"/>
        <v>1.4929449248975875</v>
      </c>
      <c r="M74" s="33">
        <f t="shared" si="25"/>
        <v>0.32771961766044605</v>
      </c>
      <c r="N74" s="34"/>
      <c r="O74" s="35">
        <f t="shared" si="26"/>
        <v>23.557123350022756</v>
      </c>
      <c r="P74" s="34">
        <f t="shared" si="27"/>
        <v>19.48111060537096</v>
      </c>
      <c r="Q74" s="34">
        <f t="shared" si="28"/>
        <v>7.464724624487937</v>
      </c>
      <c r="R74" s="34">
        <f t="shared" si="29"/>
        <v>3.2771961766044604</v>
      </c>
      <c r="S74" s="35">
        <f t="shared" si="30"/>
        <v>53.78015475648612</v>
      </c>
      <c r="T74" s="36">
        <f t="shared" si="31"/>
        <v>3.718843891498455</v>
      </c>
      <c r="U74" s="34">
        <f t="shared" si="32"/>
        <v>200</v>
      </c>
      <c r="V74" s="37">
        <f t="shared" si="33"/>
        <v>87.60526427150775</v>
      </c>
      <c r="W74" s="37">
        <f t="shared" si="34"/>
        <v>72.44720917438957</v>
      </c>
      <c r="X74" s="37">
        <f t="shared" si="35"/>
        <v>27.760145571495066</v>
      </c>
      <c r="Y74" s="37">
        <f t="shared" si="36"/>
        <v>12.18738098260759</v>
      </c>
      <c r="Z74" s="34">
        <f t="shared" si="37"/>
        <v>200</v>
      </c>
      <c r="AA74" s="33">
        <f t="shared" si="38"/>
        <v>0.36413290851160673</v>
      </c>
      <c r="AB74" s="38">
        <f t="shared" si="39"/>
        <v>381.3408548492081</v>
      </c>
      <c r="AC74" s="38">
        <f t="shared" si="40"/>
        <v>195.3066037735849</v>
      </c>
      <c r="AD74" s="38">
        <f t="shared" si="41"/>
        <v>95.83424209378408</v>
      </c>
      <c r="AF74" s="12"/>
      <c r="AH74" s="13"/>
    </row>
    <row r="75" spans="1:34" ht="19.5" customHeight="1">
      <c r="A75" s="29" t="s">
        <v>109</v>
      </c>
      <c r="B75" s="40" t="s">
        <v>112</v>
      </c>
      <c r="C75" s="41">
        <v>54925</v>
      </c>
      <c r="D75" s="30">
        <v>0.9995483288166216</v>
      </c>
      <c r="E75" s="31">
        <v>0.9422849340009103</v>
      </c>
      <c r="F75" s="31">
        <v>0.0487027765134274</v>
      </c>
      <c r="G75" s="31">
        <v>0.007464724624487938</v>
      </c>
      <c r="H75" s="31">
        <v>0.0016385980883022303</v>
      </c>
      <c r="I75" s="32">
        <f t="shared" si="21"/>
        <v>199.9096657633243</v>
      </c>
      <c r="J75" s="33">
        <f t="shared" si="22"/>
        <v>188.45698680018205</v>
      </c>
      <c r="K75" s="33">
        <f t="shared" si="23"/>
        <v>9.74055530268548</v>
      </c>
      <c r="L75" s="33">
        <f t="shared" si="24"/>
        <v>1.4929449248975875</v>
      </c>
      <c r="M75" s="33">
        <f t="shared" si="25"/>
        <v>0.32771961766044605</v>
      </c>
      <c r="N75" s="34"/>
      <c r="O75" s="35">
        <f t="shared" si="26"/>
        <v>23.557123350022756</v>
      </c>
      <c r="P75" s="34">
        <f t="shared" si="27"/>
        <v>19.48111060537096</v>
      </c>
      <c r="Q75" s="34">
        <f t="shared" si="28"/>
        <v>7.464724624487937</v>
      </c>
      <c r="R75" s="34">
        <f t="shared" si="29"/>
        <v>3.2771961766044604</v>
      </c>
      <c r="S75" s="35">
        <f t="shared" si="30"/>
        <v>53.78015475648612</v>
      </c>
      <c r="T75" s="36">
        <f t="shared" si="31"/>
        <v>3.718843891498455</v>
      </c>
      <c r="U75" s="34">
        <f t="shared" si="32"/>
        <v>200</v>
      </c>
      <c r="V75" s="37">
        <f t="shared" si="33"/>
        <v>87.60526427150775</v>
      </c>
      <c r="W75" s="37">
        <f t="shared" si="34"/>
        <v>72.44720917438957</v>
      </c>
      <c r="X75" s="37">
        <f t="shared" si="35"/>
        <v>27.760145571495066</v>
      </c>
      <c r="Y75" s="37">
        <f t="shared" si="36"/>
        <v>12.18738098260759</v>
      </c>
      <c r="Z75" s="34">
        <f t="shared" si="37"/>
        <v>200</v>
      </c>
      <c r="AA75" s="33">
        <f t="shared" si="38"/>
        <v>0.36413290851160673</v>
      </c>
      <c r="AB75" s="38">
        <f t="shared" si="39"/>
        <v>381.3408548492081</v>
      </c>
      <c r="AC75" s="38">
        <f t="shared" si="40"/>
        <v>195.3066037735849</v>
      </c>
      <c r="AD75" s="38">
        <f t="shared" si="41"/>
        <v>95.83424209378408</v>
      </c>
      <c r="AF75" s="12"/>
      <c r="AH75" s="13"/>
    </row>
    <row r="76" spans="1:34" ht="19.5" customHeight="1">
      <c r="A76" s="29" t="s">
        <v>109</v>
      </c>
      <c r="B76" s="40" t="s">
        <v>113</v>
      </c>
      <c r="C76" s="41">
        <v>54925</v>
      </c>
      <c r="D76" s="30">
        <v>0.9995483288166216</v>
      </c>
      <c r="E76" s="31">
        <v>0.9422849340009103</v>
      </c>
      <c r="F76" s="31">
        <v>0.0487027765134274</v>
      </c>
      <c r="G76" s="31">
        <v>0.007464724624487938</v>
      </c>
      <c r="H76" s="31">
        <v>0.0016385980883022303</v>
      </c>
      <c r="I76" s="32">
        <f t="shared" si="21"/>
        <v>199.9096657633243</v>
      </c>
      <c r="J76" s="33">
        <f t="shared" si="22"/>
        <v>188.45698680018205</v>
      </c>
      <c r="K76" s="33">
        <f t="shared" si="23"/>
        <v>9.74055530268548</v>
      </c>
      <c r="L76" s="33">
        <f t="shared" si="24"/>
        <v>1.4929449248975875</v>
      </c>
      <c r="M76" s="33">
        <f t="shared" si="25"/>
        <v>0.32771961766044605</v>
      </c>
      <c r="N76" s="34"/>
      <c r="O76" s="35">
        <f t="shared" si="26"/>
        <v>23.557123350022756</v>
      </c>
      <c r="P76" s="34">
        <f t="shared" si="27"/>
        <v>19.48111060537096</v>
      </c>
      <c r="Q76" s="34">
        <f t="shared" si="28"/>
        <v>7.464724624487937</v>
      </c>
      <c r="R76" s="34">
        <f t="shared" si="29"/>
        <v>3.2771961766044604</v>
      </c>
      <c r="S76" s="35">
        <f t="shared" si="30"/>
        <v>53.78015475648612</v>
      </c>
      <c r="T76" s="36">
        <f t="shared" si="31"/>
        <v>3.718843891498455</v>
      </c>
      <c r="U76" s="34">
        <f t="shared" si="32"/>
        <v>200</v>
      </c>
      <c r="V76" s="37">
        <f t="shared" si="33"/>
        <v>87.60526427150775</v>
      </c>
      <c r="W76" s="37">
        <f t="shared" si="34"/>
        <v>72.44720917438957</v>
      </c>
      <c r="X76" s="37">
        <f t="shared" si="35"/>
        <v>27.760145571495066</v>
      </c>
      <c r="Y76" s="37">
        <f t="shared" si="36"/>
        <v>12.18738098260759</v>
      </c>
      <c r="Z76" s="34">
        <f t="shared" si="37"/>
        <v>200</v>
      </c>
      <c r="AA76" s="33">
        <f t="shared" si="38"/>
        <v>0.36413290851160673</v>
      </c>
      <c r="AB76" s="38">
        <f t="shared" si="39"/>
        <v>381.3408548492081</v>
      </c>
      <c r="AC76" s="38">
        <f t="shared" si="40"/>
        <v>195.3066037735849</v>
      </c>
      <c r="AD76" s="38">
        <f t="shared" si="41"/>
        <v>95.83424209378408</v>
      </c>
      <c r="AF76" s="12"/>
      <c r="AH76" s="13"/>
    </row>
    <row r="77" spans="1:34" ht="19.5" customHeight="1">
      <c r="A77" s="29" t="s">
        <v>114</v>
      </c>
      <c r="B77" s="40" t="s">
        <v>115</v>
      </c>
      <c r="C77" s="41">
        <v>17470</v>
      </c>
      <c r="D77" s="30">
        <v>0.9995483288166216</v>
      </c>
      <c r="E77" s="31">
        <v>0.9951345163136806</v>
      </c>
      <c r="F77" s="31">
        <v>0.0045792787635947334</v>
      </c>
      <c r="G77" s="31">
        <v>0.00028620492272467084</v>
      </c>
      <c r="H77" s="31">
        <v>0</v>
      </c>
      <c r="I77" s="32">
        <f t="shared" si="21"/>
        <v>199.9096657633243</v>
      </c>
      <c r="J77" s="33">
        <f t="shared" si="22"/>
        <v>199.0269032627361</v>
      </c>
      <c r="K77" s="33">
        <f t="shared" si="23"/>
        <v>0.9158557527189467</v>
      </c>
      <c r="L77" s="33">
        <f t="shared" si="24"/>
        <v>0.05724098454493417</v>
      </c>
      <c r="M77" s="33">
        <f t="shared" si="25"/>
        <v>0</v>
      </c>
      <c r="N77" s="34"/>
      <c r="O77" s="35">
        <f t="shared" si="26"/>
        <v>24.878362907842014</v>
      </c>
      <c r="P77" s="34">
        <f t="shared" si="27"/>
        <v>1.8317115054378934</v>
      </c>
      <c r="Q77" s="34">
        <f t="shared" si="28"/>
        <v>0.28620492272467085</v>
      </c>
      <c r="R77" s="34">
        <f t="shared" si="29"/>
        <v>0</v>
      </c>
      <c r="S77" s="35">
        <f t="shared" si="30"/>
        <v>26.99627933600458</v>
      </c>
      <c r="T77" s="36">
        <f t="shared" si="31"/>
        <v>7.40842830638749</v>
      </c>
      <c r="U77" s="34">
        <f t="shared" si="32"/>
        <v>200</v>
      </c>
      <c r="V77" s="37">
        <f t="shared" si="33"/>
        <v>184.30956798303737</v>
      </c>
      <c r="W77" s="37">
        <f t="shared" si="34"/>
        <v>13.570103366021733</v>
      </c>
      <c r="X77" s="37">
        <f t="shared" si="35"/>
        <v>2.1203286509408956</v>
      </c>
      <c r="Y77" s="37">
        <f t="shared" si="36"/>
        <v>0</v>
      </c>
      <c r="Z77" s="34">
        <f t="shared" si="37"/>
        <v>200</v>
      </c>
      <c r="AA77" s="33">
        <f t="shared" si="38"/>
        <v>1.1448196908986834</v>
      </c>
      <c r="AB77" s="38">
        <f t="shared" si="39"/>
        <v>375.76205679717697</v>
      </c>
      <c r="AC77" s="38">
        <f t="shared" si="40"/>
        <v>193.8363996603453</v>
      </c>
      <c r="AD77" s="38">
        <f t="shared" si="41"/>
        <v>95.48078565328778</v>
      </c>
      <c r="AF77" s="12"/>
      <c r="AH77" s="13"/>
    </row>
    <row r="78" spans="1:34" ht="19.5" customHeight="1">
      <c r="A78" s="29" t="s">
        <v>116</v>
      </c>
      <c r="B78" s="40" t="s">
        <v>117</v>
      </c>
      <c r="C78" s="41">
        <v>2125</v>
      </c>
      <c r="D78" s="30">
        <v>0.9995483288166216</v>
      </c>
      <c r="E78" s="31">
        <v>0.88</v>
      </c>
      <c r="F78" s="31">
        <v>0.07764705882352942</v>
      </c>
      <c r="G78" s="31">
        <v>0.021176470588235293</v>
      </c>
      <c r="H78" s="31">
        <v>0.021176470588235293</v>
      </c>
      <c r="I78" s="32">
        <f t="shared" si="21"/>
        <v>199.9096657633243</v>
      </c>
      <c r="J78" s="33">
        <f t="shared" si="22"/>
        <v>176</v>
      </c>
      <c r="K78" s="33">
        <f t="shared" si="23"/>
        <v>15.529411764705884</v>
      </c>
      <c r="L78" s="33">
        <f t="shared" si="24"/>
        <v>4.235294117647059</v>
      </c>
      <c r="M78" s="33">
        <f t="shared" si="25"/>
        <v>4.235294117647059</v>
      </c>
      <c r="N78" s="34"/>
      <c r="O78" s="35">
        <f t="shared" si="26"/>
        <v>22</v>
      </c>
      <c r="P78" s="34">
        <f t="shared" si="27"/>
        <v>31.058823529411768</v>
      </c>
      <c r="Q78" s="34">
        <f t="shared" si="28"/>
        <v>21.176470588235293</v>
      </c>
      <c r="R78" s="34">
        <f t="shared" si="29"/>
        <v>42.35294117647059</v>
      </c>
      <c r="S78" s="35">
        <f t="shared" si="30"/>
        <v>116.58823529411765</v>
      </c>
      <c r="T78" s="36">
        <f t="shared" si="31"/>
        <v>1.715438950554995</v>
      </c>
      <c r="U78" s="34">
        <f t="shared" si="32"/>
        <v>200</v>
      </c>
      <c r="V78" s="37">
        <f t="shared" si="33"/>
        <v>37.73965691220989</v>
      </c>
      <c r="W78" s="37">
        <f t="shared" si="34"/>
        <v>53.27951564076691</v>
      </c>
      <c r="X78" s="37">
        <f t="shared" si="35"/>
        <v>36.32694248234107</v>
      </c>
      <c r="Y78" s="37">
        <f t="shared" si="36"/>
        <v>72.65388496468213</v>
      </c>
      <c r="Z78" s="34">
        <f t="shared" si="37"/>
        <v>200</v>
      </c>
      <c r="AA78" s="33">
        <f t="shared" si="38"/>
        <v>9.411764705882353</v>
      </c>
      <c r="AB78" s="38">
        <f t="shared" si="39"/>
        <v>325.35885167464113</v>
      </c>
      <c r="AC78" s="38">
        <f t="shared" si="40"/>
        <v>179.52586206896552</v>
      </c>
      <c r="AD78" s="38">
        <f t="shared" si="41"/>
        <v>91.89189189189189</v>
      </c>
      <c r="AF78" s="12"/>
      <c r="AH78" s="13"/>
    </row>
    <row r="79" spans="1:34" ht="19.5" customHeight="1">
      <c r="A79" s="29" t="s">
        <v>118</v>
      </c>
      <c r="B79" s="40" t="s">
        <v>119</v>
      </c>
      <c r="C79" s="41">
        <v>18950</v>
      </c>
      <c r="D79" s="30">
        <v>0.9995483288166216</v>
      </c>
      <c r="E79" s="31">
        <v>0.9614775725593667</v>
      </c>
      <c r="F79" s="31">
        <v>0.03641160949868074</v>
      </c>
      <c r="G79" s="31">
        <v>0.0021108179419525065</v>
      </c>
      <c r="H79" s="31">
        <v>0</v>
      </c>
      <c r="I79" s="32">
        <f t="shared" si="21"/>
        <v>199.9096657633243</v>
      </c>
      <c r="J79" s="33">
        <f t="shared" si="22"/>
        <v>192.29551451187334</v>
      </c>
      <c r="K79" s="33">
        <f t="shared" si="23"/>
        <v>7.282321899736148</v>
      </c>
      <c r="L79" s="33">
        <f t="shared" si="24"/>
        <v>0.4221635883905013</v>
      </c>
      <c r="M79" s="33">
        <f t="shared" si="25"/>
        <v>0</v>
      </c>
      <c r="N79" s="34"/>
      <c r="O79" s="35">
        <f t="shared" si="26"/>
        <v>24.036939313984167</v>
      </c>
      <c r="P79" s="34">
        <f t="shared" si="27"/>
        <v>14.564643799472297</v>
      </c>
      <c r="Q79" s="34">
        <f t="shared" si="28"/>
        <v>2.110817941952506</v>
      </c>
      <c r="R79" s="34">
        <f t="shared" si="29"/>
        <v>0</v>
      </c>
      <c r="S79" s="35">
        <f t="shared" si="30"/>
        <v>40.71240105540897</v>
      </c>
      <c r="T79" s="36">
        <f t="shared" si="31"/>
        <v>4.91250810110175</v>
      </c>
      <c r="U79" s="34">
        <f t="shared" si="32"/>
        <v>200</v>
      </c>
      <c r="V79" s="37">
        <f t="shared" si="33"/>
        <v>118.08165910563837</v>
      </c>
      <c r="W79" s="37">
        <f t="shared" si="34"/>
        <v>71.54893065456903</v>
      </c>
      <c r="X79" s="37">
        <f t="shared" si="35"/>
        <v>10.36941023979261</v>
      </c>
      <c r="Y79" s="37">
        <f t="shared" si="36"/>
        <v>0</v>
      </c>
      <c r="Z79" s="34">
        <f t="shared" si="37"/>
        <v>200</v>
      </c>
      <c r="AA79" s="33">
        <f t="shared" si="38"/>
        <v>1.0554089709762533</v>
      </c>
      <c r="AB79" s="38">
        <f t="shared" si="39"/>
        <v>376.39269642580047</v>
      </c>
      <c r="AC79" s="38">
        <f t="shared" si="40"/>
        <v>194.0036563071298</v>
      </c>
      <c r="AD79" s="38">
        <f t="shared" si="41"/>
        <v>95.52113415594644</v>
      </c>
      <c r="AF79" s="12"/>
      <c r="AH79" s="13"/>
    </row>
    <row r="80" spans="1:34" ht="19.5" customHeight="1">
      <c r="A80" s="29" t="s">
        <v>120</v>
      </c>
      <c r="B80" s="40" t="s">
        <v>121</v>
      </c>
      <c r="C80" s="41">
        <v>34905</v>
      </c>
      <c r="D80" s="30">
        <v>0.9995483288166216</v>
      </c>
      <c r="E80" s="31">
        <v>0.8875519266580719</v>
      </c>
      <c r="F80" s="31">
        <v>0.08308265291505515</v>
      </c>
      <c r="G80" s="31">
        <v>0.020913909182065607</v>
      </c>
      <c r="H80" s="31">
        <v>0.007162297665090961</v>
      </c>
      <c r="I80" s="32">
        <f t="shared" si="21"/>
        <v>199.9096657633243</v>
      </c>
      <c r="J80" s="33">
        <f t="shared" si="22"/>
        <v>177.51038533161437</v>
      </c>
      <c r="K80" s="33">
        <f t="shared" si="23"/>
        <v>16.61653058301103</v>
      </c>
      <c r="L80" s="33">
        <f t="shared" si="24"/>
        <v>4.182781836413121</v>
      </c>
      <c r="M80" s="33">
        <f t="shared" si="25"/>
        <v>1.4324595330181922</v>
      </c>
      <c r="N80" s="34"/>
      <c r="O80" s="35">
        <f t="shared" si="26"/>
        <v>22.188798166451797</v>
      </c>
      <c r="P80" s="34">
        <f t="shared" si="27"/>
        <v>33.23306116602206</v>
      </c>
      <c r="Q80" s="34">
        <f t="shared" si="28"/>
        <v>20.913909182065606</v>
      </c>
      <c r="R80" s="34">
        <f t="shared" si="29"/>
        <v>14.324595330181921</v>
      </c>
      <c r="S80" s="35">
        <f t="shared" si="30"/>
        <v>90.66036384472139</v>
      </c>
      <c r="T80" s="36">
        <f t="shared" si="31"/>
        <v>2.2060357086427556</v>
      </c>
      <c r="U80" s="34">
        <f t="shared" si="32"/>
        <v>200</v>
      </c>
      <c r="V80" s="37">
        <f t="shared" si="33"/>
        <v>48.94928108705957</v>
      </c>
      <c r="W80" s="37">
        <f t="shared" si="34"/>
        <v>73.31331963975352</v>
      </c>
      <c r="X80" s="37">
        <f t="shared" si="35"/>
        <v>46.13683046294833</v>
      </c>
      <c r="Y80" s="37">
        <f t="shared" si="36"/>
        <v>31.60056881023858</v>
      </c>
      <c r="Z80" s="34">
        <f t="shared" si="37"/>
        <v>200</v>
      </c>
      <c r="AA80" s="33">
        <f t="shared" si="38"/>
        <v>0.5729838132072769</v>
      </c>
      <c r="AB80" s="38">
        <f t="shared" si="39"/>
        <v>379.83223758784857</v>
      </c>
      <c r="AC80" s="38">
        <f t="shared" si="40"/>
        <v>194.9111111111111</v>
      </c>
      <c r="AD80" s="38">
        <f t="shared" si="41"/>
        <v>95.73942857142858</v>
      </c>
      <c r="AF80" s="12"/>
      <c r="AH80" s="13"/>
    </row>
    <row r="81" spans="1:34" ht="19.5" customHeight="1">
      <c r="A81" s="29" t="s">
        <v>120</v>
      </c>
      <c r="B81" s="40" t="s">
        <v>122</v>
      </c>
      <c r="C81" s="41">
        <v>34905</v>
      </c>
      <c r="D81" s="30">
        <v>0.9995483288166216</v>
      </c>
      <c r="E81" s="31">
        <v>0.8875519266580719</v>
      </c>
      <c r="F81" s="31">
        <v>0.08308265291505515</v>
      </c>
      <c r="G81" s="31">
        <v>0.020913909182065607</v>
      </c>
      <c r="H81" s="31">
        <v>0.007162297665090961</v>
      </c>
      <c r="I81" s="32">
        <f t="shared" si="21"/>
        <v>199.9096657633243</v>
      </c>
      <c r="J81" s="33">
        <f t="shared" si="22"/>
        <v>177.51038533161437</v>
      </c>
      <c r="K81" s="33">
        <f t="shared" si="23"/>
        <v>16.61653058301103</v>
      </c>
      <c r="L81" s="33">
        <f t="shared" si="24"/>
        <v>4.182781836413121</v>
      </c>
      <c r="M81" s="33">
        <f t="shared" si="25"/>
        <v>1.4324595330181922</v>
      </c>
      <c r="N81" s="34"/>
      <c r="O81" s="35">
        <f t="shared" si="26"/>
        <v>22.188798166451797</v>
      </c>
      <c r="P81" s="34">
        <f t="shared" si="27"/>
        <v>33.23306116602206</v>
      </c>
      <c r="Q81" s="34">
        <f t="shared" si="28"/>
        <v>20.913909182065606</v>
      </c>
      <c r="R81" s="34">
        <f t="shared" si="29"/>
        <v>14.324595330181921</v>
      </c>
      <c r="S81" s="35">
        <f t="shared" si="30"/>
        <v>90.66036384472139</v>
      </c>
      <c r="T81" s="36">
        <f t="shared" si="31"/>
        <v>2.2060357086427556</v>
      </c>
      <c r="U81" s="34">
        <f t="shared" si="32"/>
        <v>200</v>
      </c>
      <c r="V81" s="37">
        <f t="shared" si="33"/>
        <v>48.94928108705957</v>
      </c>
      <c r="W81" s="37">
        <f t="shared" si="34"/>
        <v>73.31331963975352</v>
      </c>
      <c r="X81" s="37">
        <f t="shared" si="35"/>
        <v>46.13683046294833</v>
      </c>
      <c r="Y81" s="37">
        <f t="shared" si="36"/>
        <v>31.60056881023858</v>
      </c>
      <c r="Z81" s="34">
        <f t="shared" si="37"/>
        <v>200</v>
      </c>
      <c r="AA81" s="33">
        <f t="shared" si="38"/>
        <v>0.5729838132072769</v>
      </c>
      <c r="AB81" s="38">
        <f t="shared" si="39"/>
        <v>379.83223758784857</v>
      </c>
      <c r="AC81" s="38">
        <f t="shared" si="40"/>
        <v>194.9111111111111</v>
      </c>
      <c r="AD81" s="38">
        <f t="shared" si="41"/>
        <v>95.73942857142858</v>
      </c>
      <c r="AF81" s="12"/>
      <c r="AH81" s="13"/>
    </row>
    <row r="82" spans="1:34" ht="19.5" customHeight="1">
      <c r="A82" s="29" t="s">
        <v>120</v>
      </c>
      <c r="B82" s="40" t="s">
        <v>123</v>
      </c>
      <c r="C82" s="41">
        <v>34905</v>
      </c>
      <c r="D82" s="30">
        <v>0.9995483288166216</v>
      </c>
      <c r="E82" s="31">
        <v>0.8875519266580719</v>
      </c>
      <c r="F82" s="31">
        <v>0.08308265291505515</v>
      </c>
      <c r="G82" s="31">
        <v>0.020913909182065607</v>
      </c>
      <c r="H82" s="31">
        <v>0.007162297665090961</v>
      </c>
      <c r="I82" s="32">
        <f t="shared" si="21"/>
        <v>199.9096657633243</v>
      </c>
      <c r="J82" s="33">
        <f t="shared" si="22"/>
        <v>177.51038533161437</v>
      </c>
      <c r="K82" s="33">
        <f t="shared" si="23"/>
        <v>16.61653058301103</v>
      </c>
      <c r="L82" s="33">
        <f t="shared" si="24"/>
        <v>4.182781836413121</v>
      </c>
      <c r="M82" s="33">
        <f t="shared" si="25"/>
        <v>1.4324595330181922</v>
      </c>
      <c r="N82" s="34"/>
      <c r="O82" s="35">
        <f t="shared" si="26"/>
        <v>22.188798166451797</v>
      </c>
      <c r="P82" s="34">
        <f t="shared" si="27"/>
        <v>33.23306116602206</v>
      </c>
      <c r="Q82" s="34">
        <f t="shared" si="28"/>
        <v>20.913909182065606</v>
      </c>
      <c r="R82" s="34">
        <f t="shared" si="29"/>
        <v>14.324595330181921</v>
      </c>
      <c r="S82" s="35">
        <f t="shared" si="30"/>
        <v>90.66036384472139</v>
      </c>
      <c r="T82" s="36">
        <f t="shared" si="31"/>
        <v>2.2060357086427556</v>
      </c>
      <c r="U82" s="34">
        <f t="shared" si="32"/>
        <v>200</v>
      </c>
      <c r="V82" s="37">
        <f t="shared" si="33"/>
        <v>48.94928108705957</v>
      </c>
      <c r="W82" s="37">
        <f t="shared" si="34"/>
        <v>73.31331963975352</v>
      </c>
      <c r="X82" s="37">
        <f t="shared" si="35"/>
        <v>46.13683046294833</v>
      </c>
      <c r="Y82" s="37">
        <f t="shared" si="36"/>
        <v>31.60056881023858</v>
      </c>
      <c r="Z82" s="34">
        <f t="shared" si="37"/>
        <v>200</v>
      </c>
      <c r="AA82" s="33">
        <f t="shared" si="38"/>
        <v>0.5729838132072769</v>
      </c>
      <c r="AB82" s="38">
        <f t="shared" si="39"/>
        <v>379.83223758784857</v>
      </c>
      <c r="AC82" s="38">
        <f t="shared" si="40"/>
        <v>194.9111111111111</v>
      </c>
      <c r="AD82" s="38">
        <f t="shared" si="41"/>
        <v>95.73942857142858</v>
      </c>
      <c r="AF82" s="12"/>
      <c r="AH82" s="13"/>
    </row>
    <row r="83" spans="1:34" ht="19.5" customHeight="1">
      <c r="A83" s="29" t="s">
        <v>120</v>
      </c>
      <c r="B83" s="40" t="s">
        <v>124</v>
      </c>
      <c r="C83" s="41">
        <v>34905</v>
      </c>
      <c r="D83" s="30">
        <v>0.9995483288166216</v>
      </c>
      <c r="E83" s="31">
        <v>0.8875519266580719</v>
      </c>
      <c r="F83" s="31">
        <v>0.08308265291505515</v>
      </c>
      <c r="G83" s="31">
        <v>0.020913909182065607</v>
      </c>
      <c r="H83" s="31">
        <v>0.007162297665090961</v>
      </c>
      <c r="I83" s="32">
        <f t="shared" si="21"/>
        <v>199.9096657633243</v>
      </c>
      <c r="J83" s="33">
        <f t="shared" si="22"/>
        <v>177.51038533161437</v>
      </c>
      <c r="K83" s="33">
        <f t="shared" si="23"/>
        <v>16.61653058301103</v>
      </c>
      <c r="L83" s="33">
        <f t="shared" si="24"/>
        <v>4.182781836413121</v>
      </c>
      <c r="M83" s="33">
        <f t="shared" si="25"/>
        <v>1.4324595330181922</v>
      </c>
      <c r="N83" s="34"/>
      <c r="O83" s="35">
        <f t="shared" si="26"/>
        <v>22.188798166451797</v>
      </c>
      <c r="P83" s="34">
        <f t="shared" si="27"/>
        <v>33.23306116602206</v>
      </c>
      <c r="Q83" s="34">
        <f t="shared" si="28"/>
        <v>20.913909182065606</v>
      </c>
      <c r="R83" s="34">
        <f t="shared" si="29"/>
        <v>14.324595330181921</v>
      </c>
      <c r="S83" s="35">
        <f t="shared" si="30"/>
        <v>90.66036384472139</v>
      </c>
      <c r="T83" s="36">
        <f t="shared" si="31"/>
        <v>2.2060357086427556</v>
      </c>
      <c r="U83" s="34">
        <f t="shared" si="32"/>
        <v>200</v>
      </c>
      <c r="V83" s="37">
        <f t="shared" si="33"/>
        <v>48.94928108705957</v>
      </c>
      <c r="W83" s="37">
        <f t="shared" si="34"/>
        <v>73.31331963975352</v>
      </c>
      <c r="X83" s="37">
        <f t="shared" si="35"/>
        <v>46.13683046294833</v>
      </c>
      <c r="Y83" s="37">
        <f t="shared" si="36"/>
        <v>31.60056881023858</v>
      </c>
      <c r="Z83" s="34">
        <f t="shared" si="37"/>
        <v>200</v>
      </c>
      <c r="AA83" s="33">
        <f t="shared" si="38"/>
        <v>0.5729838132072769</v>
      </c>
      <c r="AB83" s="38">
        <f t="shared" si="39"/>
        <v>379.83223758784857</v>
      </c>
      <c r="AC83" s="38">
        <f t="shared" si="40"/>
        <v>194.9111111111111</v>
      </c>
      <c r="AD83" s="38">
        <f t="shared" si="41"/>
        <v>95.73942857142858</v>
      </c>
      <c r="AF83" s="12"/>
      <c r="AH83" s="13"/>
    </row>
    <row r="84" spans="1:34" ht="19.5" customHeight="1">
      <c r="A84" s="29" t="s">
        <v>120</v>
      </c>
      <c r="B84" s="40" t="s">
        <v>125</v>
      </c>
      <c r="C84" s="41">
        <v>34905</v>
      </c>
      <c r="D84" s="30">
        <v>0.9995483288166216</v>
      </c>
      <c r="E84" s="31">
        <v>0.8875519266580719</v>
      </c>
      <c r="F84" s="31">
        <v>0.08308265291505515</v>
      </c>
      <c r="G84" s="31">
        <v>0.020913909182065607</v>
      </c>
      <c r="H84" s="31">
        <v>0.007162297665090961</v>
      </c>
      <c r="I84" s="32">
        <f t="shared" si="21"/>
        <v>199.9096657633243</v>
      </c>
      <c r="J84" s="33">
        <f t="shared" si="22"/>
        <v>177.51038533161437</v>
      </c>
      <c r="K84" s="33">
        <f t="shared" si="23"/>
        <v>16.61653058301103</v>
      </c>
      <c r="L84" s="33">
        <f t="shared" si="24"/>
        <v>4.182781836413121</v>
      </c>
      <c r="M84" s="33">
        <f t="shared" si="25"/>
        <v>1.4324595330181922</v>
      </c>
      <c r="N84" s="34"/>
      <c r="O84" s="35">
        <f t="shared" si="26"/>
        <v>22.188798166451797</v>
      </c>
      <c r="P84" s="34">
        <f t="shared" si="27"/>
        <v>33.23306116602206</v>
      </c>
      <c r="Q84" s="34">
        <f t="shared" si="28"/>
        <v>20.913909182065606</v>
      </c>
      <c r="R84" s="34">
        <f t="shared" si="29"/>
        <v>14.324595330181921</v>
      </c>
      <c r="S84" s="35">
        <f t="shared" si="30"/>
        <v>90.66036384472139</v>
      </c>
      <c r="T84" s="36">
        <f t="shared" si="31"/>
        <v>2.2060357086427556</v>
      </c>
      <c r="U84" s="34">
        <f t="shared" si="32"/>
        <v>200</v>
      </c>
      <c r="V84" s="37">
        <f t="shared" si="33"/>
        <v>48.94928108705957</v>
      </c>
      <c r="W84" s="37">
        <f t="shared" si="34"/>
        <v>73.31331963975352</v>
      </c>
      <c r="X84" s="37">
        <f t="shared" si="35"/>
        <v>46.13683046294833</v>
      </c>
      <c r="Y84" s="37">
        <f t="shared" si="36"/>
        <v>31.60056881023858</v>
      </c>
      <c r="Z84" s="34">
        <f t="shared" si="37"/>
        <v>200</v>
      </c>
      <c r="AA84" s="33">
        <f t="shared" si="38"/>
        <v>0.5729838132072769</v>
      </c>
      <c r="AB84" s="38">
        <f t="shared" si="39"/>
        <v>379.83223758784857</v>
      </c>
      <c r="AC84" s="38">
        <f t="shared" si="40"/>
        <v>194.9111111111111</v>
      </c>
      <c r="AD84" s="38">
        <f t="shared" si="41"/>
        <v>95.73942857142858</v>
      </c>
      <c r="AF84" s="12"/>
      <c r="AH84" s="13"/>
    </row>
    <row r="85" spans="1:34" ht="19.5" customHeight="1">
      <c r="A85" s="29" t="s">
        <v>120</v>
      </c>
      <c r="B85" s="40" t="s">
        <v>126</v>
      </c>
      <c r="C85" s="41">
        <v>34905</v>
      </c>
      <c r="D85" s="30">
        <v>0.9995483288166216</v>
      </c>
      <c r="E85" s="31">
        <v>0.8875519266580719</v>
      </c>
      <c r="F85" s="31">
        <v>0.08308265291505515</v>
      </c>
      <c r="G85" s="31">
        <v>0.020913909182065607</v>
      </c>
      <c r="H85" s="31">
        <v>0.007162297665090961</v>
      </c>
      <c r="I85" s="32">
        <f t="shared" si="21"/>
        <v>199.9096657633243</v>
      </c>
      <c r="J85" s="33">
        <f t="shared" si="22"/>
        <v>177.51038533161437</v>
      </c>
      <c r="K85" s="33">
        <f t="shared" si="23"/>
        <v>16.61653058301103</v>
      </c>
      <c r="L85" s="33">
        <f t="shared" si="24"/>
        <v>4.182781836413121</v>
      </c>
      <c r="M85" s="33">
        <f t="shared" si="25"/>
        <v>1.4324595330181922</v>
      </c>
      <c r="N85" s="34"/>
      <c r="O85" s="35">
        <f t="shared" si="26"/>
        <v>22.188798166451797</v>
      </c>
      <c r="P85" s="34">
        <f t="shared" si="27"/>
        <v>33.23306116602206</v>
      </c>
      <c r="Q85" s="34">
        <f t="shared" si="28"/>
        <v>20.913909182065606</v>
      </c>
      <c r="R85" s="34">
        <f t="shared" si="29"/>
        <v>14.324595330181921</v>
      </c>
      <c r="S85" s="35">
        <f t="shared" si="30"/>
        <v>90.66036384472139</v>
      </c>
      <c r="T85" s="36">
        <f t="shared" si="31"/>
        <v>2.2060357086427556</v>
      </c>
      <c r="U85" s="34">
        <f t="shared" si="32"/>
        <v>200</v>
      </c>
      <c r="V85" s="37">
        <f t="shared" si="33"/>
        <v>48.94928108705957</v>
      </c>
      <c r="W85" s="37">
        <f t="shared" si="34"/>
        <v>73.31331963975352</v>
      </c>
      <c r="X85" s="37">
        <f t="shared" si="35"/>
        <v>46.13683046294833</v>
      </c>
      <c r="Y85" s="37">
        <f t="shared" si="36"/>
        <v>31.60056881023858</v>
      </c>
      <c r="Z85" s="34">
        <f t="shared" si="37"/>
        <v>200</v>
      </c>
      <c r="AA85" s="33">
        <f t="shared" si="38"/>
        <v>0.5729838132072769</v>
      </c>
      <c r="AB85" s="38">
        <f t="shared" si="39"/>
        <v>379.83223758784857</v>
      </c>
      <c r="AC85" s="38">
        <f t="shared" si="40"/>
        <v>194.9111111111111</v>
      </c>
      <c r="AD85" s="38">
        <f t="shared" si="41"/>
        <v>95.73942857142858</v>
      </c>
      <c r="AF85" s="12"/>
      <c r="AH85" s="13"/>
    </row>
    <row r="86" spans="1:34" ht="19.5" customHeight="1">
      <c r="A86" s="29" t="s">
        <v>120</v>
      </c>
      <c r="B86" s="40" t="s">
        <v>127</v>
      </c>
      <c r="C86" s="41">
        <v>34905</v>
      </c>
      <c r="D86" s="30">
        <v>0.9995483288166216</v>
      </c>
      <c r="E86" s="31">
        <v>0.8875519266580719</v>
      </c>
      <c r="F86" s="31">
        <v>0.08308265291505515</v>
      </c>
      <c r="G86" s="31">
        <v>0.020913909182065607</v>
      </c>
      <c r="H86" s="31">
        <v>0.007162297665090961</v>
      </c>
      <c r="I86" s="32">
        <f t="shared" si="21"/>
        <v>199.9096657633243</v>
      </c>
      <c r="J86" s="33">
        <f t="shared" si="22"/>
        <v>177.51038533161437</v>
      </c>
      <c r="K86" s="33">
        <f t="shared" si="23"/>
        <v>16.61653058301103</v>
      </c>
      <c r="L86" s="33">
        <f t="shared" si="24"/>
        <v>4.182781836413121</v>
      </c>
      <c r="M86" s="33">
        <f t="shared" si="25"/>
        <v>1.4324595330181922</v>
      </c>
      <c r="N86" s="34"/>
      <c r="O86" s="35">
        <f t="shared" si="26"/>
        <v>22.188798166451797</v>
      </c>
      <c r="P86" s="34">
        <f t="shared" si="27"/>
        <v>33.23306116602206</v>
      </c>
      <c r="Q86" s="34">
        <f t="shared" si="28"/>
        <v>20.913909182065606</v>
      </c>
      <c r="R86" s="34">
        <f t="shared" si="29"/>
        <v>14.324595330181921</v>
      </c>
      <c r="S86" s="35">
        <f t="shared" si="30"/>
        <v>90.66036384472139</v>
      </c>
      <c r="T86" s="36">
        <f t="shared" si="31"/>
        <v>2.2060357086427556</v>
      </c>
      <c r="U86" s="34">
        <f t="shared" si="32"/>
        <v>200</v>
      </c>
      <c r="V86" s="37">
        <f t="shared" si="33"/>
        <v>48.94928108705957</v>
      </c>
      <c r="W86" s="37">
        <f t="shared" si="34"/>
        <v>73.31331963975352</v>
      </c>
      <c r="X86" s="37">
        <f t="shared" si="35"/>
        <v>46.13683046294833</v>
      </c>
      <c r="Y86" s="37">
        <f t="shared" si="36"/>
        <v>31.60056881023858</v>
      </c>
      <c r="Z86" s="34">
        <f t="shared" si="37"/>
        <v>200</v>
      </c>
      <c r="AA86" s="33">
        <f t="shared" si="38"/>
        <v>0.5729838132072769</v>
      </c>
      <c r="AB86" s="38">
        <f t="shared" si="39"/>
        <v>379.83223758784857</v>
      </c>
      <c r="AC86" s="38">
        <f t="shared" si="40"/>
        <v>194.9111111111111</v>
      </c>
      <c r="AD86" s="38">
        <f t="shared" si="41"/>
        <v>95.73942857142858</v>
      </c>
      <c r="AF86" s="12"/>
      <c r="AH86" s="13"/>
    </row>
    <row r="87" spans="1:34" ht="19.5" customHeight="1">
      <c r="A87" s="29" t="s">
        <v>120</v>
      </c>
      <c r="B87" s="40" t="s">
        <v>128</v>
      </c>
      <c r="C87" s="41">
        <v>4445</v>
      </c>
      <c r="D87" s="30">
        <v>0.9995483288166216</v>
      </c>
      <c r="E87" s="31">
        <v>1</v>
      </c>
      <c r="F87" s="31">
        <v>0</v>
      </c>
      <c r="G87" s="31">
        <v>0</v>
      </c>
      <c r="H87" s="31">
        <v>0</v>
      </c>
      <c r="I87" s="32">
        <f t="shared" si="21"/>
        <v>199.9096657633243</v>
      </c>
      <c r="J87" s="33">
        <f t="shared" si="22"/>
        <v>200</v>
      </c>
      <c r="K87" s="33">
        <f t="shared" si="23"/>
        <v>0</v>
      </c>
      <c r="L87" s="33">
        <f t="shared" si="24"/>
        <v>0</v>
      </c>
      <c r="M87" s="33">
        <f t="shared" si="25"/>
        <v>0</v>
      </c>
      <c r="N87" s="34"/>
      <c r="O87" s="35">
        <f t="shared" si="26"/>
        <v>25</v>
      </c>
      <c r="P87" s="34">
        <f t="shared" si="27"/>
        <v>0</v>
      </c>
      <c r="Q87" s="34">
        <f t="shared" si="28"/>
        <v>0</v>
      </c>
      <c r="R87" s="34">
        <f t="shared" si="29"/>
        <v>0</v>
      </c>
      <c r="S87" s="35">
        <f t="shared" si="30"/>
        <v>25</v>
      </c>
      <c r="T87" s="36">
        <f t="shared" si="31"/>
        <v>8</v>
      </c>
      <c r="U87" s="34">
        <f t="shared" si="32"/>
        <v>200</v>
      </c>
      <c r="V87" s="37">
        <f t="shared" si="33"/>
        <v>200</v>
      </c>
      <c r="W87" s="37">
        <f t="shared" si="34"/>
        <v>0</v>
      </c>
      <c r="X87" s="37">
        <f t="shared" si="35"/>
        <v>0</v>
      </c>
      <c r="Y87" s="37">
        <f t="shared" si="36"/>
        <v>0</v>
      </c>
      <c r="Z87" s="34">
        <f t="shared" si="37"/>
        <v>200</v>
      </c>
      <c r="AA87" s="33">
        <f t="shared" si="38"/>
        <v>4.499437570303712</v>
      </c>
      <c r="AB87" s="38">
        <f t="shared" si="39"/>
        <v>353.5376967688484</v>
      </c>
      <c r="AC87" s="38">
        <f t="shared" si="40"/>
        <v>187.76293103448276</v>
      </c>
      <c r="AD87" s="38">
        <f t="shared" si="41"/>
        <v>93.99118942731278</v>
      </c>
      <c r="AF87" s="12"/>
      <c r="AH87" s="13"/>
    </row>
    <row r="88" spans="1:34" ht="19.5" customHeight="1">
      <c r="A88" s="29" t="s">
        <v>129</v>
      </c>
      <c r="B88" s="40" t="s">
        <v>130</v>
      </c>
      <c r="C88" s="41">
        <v>30</v>
      </c>
      <c r="D88" s="30">
        <v>0.9995483288166216</v>
      </c>
      <c r="E88" s="31">
        <v>0</v>
      </c>
      <c r="F88" s="31">
        <v>0</v>
      </c>
      <c r="G88" s="31">
        <v>0</v>
      </c>
      <c r="H88" s="31">
        <v>1</v>
      </c>
      <c r="I88" s="32">
        <f t="shared" si="21"/>
        <v>199.9096657633243</v>
      </c>
      <c r="J88" s="33">
        <f t="shared" si="22"/>
        <v>0</v>
      </c>
      <c r="K88" s="33">
        <f t="shared" si="23"/>
        <v>0</v>
      </c>
      <c r="L88" s="33">
        <f t="shared" si="24"/>
        <v>0</v>
      </c>
      <c r="M88" s="33">
        <f t="shared" si="25"/>
        <v>200</v>
      </c>
      <c r="N88" s="34"/>
      <c r="O88" s="35">
        <f t="shared" si="26"/>
        <v>0</v>
      </c>
      <c r="P88" s="34">
        <f t="shared" si="27"/>
        <v>0</v>
      </c>
      <c r="Q88" s="34">
        <f t="shared" si="28"/>
        <v>0</v>
      </c>
      <c r="R88" s="34">
        <f t="shared" si="29"/>
        <v>2000</v>
      </c>
      <c r="S88" s="35">
        <f t="shared" si="30"/>
        <v>2000</v>
      </c>
      <c r="T88" s="36">
        <f t="shared" si="31"/>
        <v>0.1</v>
      </c>
      <c r="U88" s="34">
        <f t="shared" si="32"/>
        <v>200</v>
      </c>
      <c r="V88" s="37">
        <f t="shared" si="33"/>
        <v>0</v>
      </c>
      <c r="W88" s="37">
        <f t="shared" si="34"/>
        <v>0</v>
      </c>
      <c r="X88" s="37">
        <f t="shared" si="35"/>
        <v>0</v>
      </c>
      <c r="Y88" s="37">
        <f t="shared" si="36"/>
        <v>200</v>
      </c>
      <c r="Z88" s="34">
        <f t="shared" si="37"/>
        <v>200</v>
      </c>
      <c r="AA88" s="33">
        <f t="shared" si="38"/>
        <v>666.6666666666667</v>
      </c>
      <c r="AB88" s="38">
        <f t="shared" si="39"/>
        <v>27.893462469733656</v>
      </c>
      <c r="AC88" s="38">
        <f t="shared" si="40"/>
        <v>26.133333333333333</v>
      </c>
      <c r="AD88" s="38">
        <f t="shared" si="41"/>
        <v>23.04</v>
      </c>
      <c r="AF88" s="12"/>
      <c r="AH88" s="13"/>
    </row>
    <row r="89" spans="1:34" ht="19.5" customHeight="1">
      <c r="A89" s="29" t="s">
        <v>131</v>
      </c>
      <c r="B89" s="40" t="s">
        <v>132</v>
      </c>
      <c r="C89" s="41">
        <v>6565</v>
      </c>
      <c r="D89" s="30">
        <v>0.9995483288166216</v>
      </c>
      <c r="E89" s="31">
        <v>0.6801218583396801</v>
      </c>
      <c r="F89" s="31">
        <v>0.21477532368621477</v>
      </c>
      <c r="G89" s="31">
        <v>0.07006854531607007</v>
      </c>
      <c r="H89" s="31">
        <v>0.020563594821020565</v>
      </c>
      <c r="I89" s="32">
        <f t="shared" si="21"/>
        <v>199.9096657633243</v>
      </c>
      <c r="J89" s="33">
        <f t="shared" si="22"/>
        <v>136.024371667936</v>
      </c>
      <c r="K89" s="33">
        <f t="shared" si="23"/>
        <v>42.95506473724296</v>
      </c>
      <c r="L89" s="33">
        <f t="shared" si="24"/>
        <v>14.013709063214014</v>
      </c>
      <c r="M89" s="33">
        <f t="shared" si="25"/>
        <v>4.112718964204113</v>
      </c>
      <c r="N89" s="34"/>
      <c r="O89" s="35">
        <f t="shared" si="26"/>
        <v>17.003046458492</v>
      </c>
      <c r="P89" s="34">
        <f t="shared" si="27"/>
        <v>85.91012947448591</v>
      </c>
      <c r="Q89" s="34">
        <f t="shared" si="28"/>
        <v>70.06854531607007</v>
      </c>
      <c r="R89" s="34">
        <f t="shared" si="29"/>
        <v>41.12718964204113</v>
      </c>
      <c r="S89" s="35">
        <f t="shared" si="30"/>
        <v>214.10891089108912</v>
      </c>
      <c r="T89" s="36">
        <f t="shared" si="31"/>
        <v>0.9341040462427745</v>
      </c>
      <c r="U89" s="34">
        <f t="shared" si="32"/>
        <v>200</v>
      </c>
      <c r="V89" s="37">
        <f t="shared" si="33"/>
        <v>15.882614495331255</v>
      </c>
      <c r="W89" s="37">
        <f t="shared" si="34"/>
        <v>80.24899955535794</v>
      </c>
      <c r="X89" s="37">
        <f t="shared" si="35"/>
        <v>65.45131169408626</v>
      </c>
      <c r="Y89" s="37">
        <f t="shared" si="36"/>
        <v>38.41707425522455</v>
      </c>
      <c r="Z89" s="34">
        <f t="shared" si="37"/>
        <v>200</v>
      </c>
      <c r="AA89" s="33">
        <f t="shared" si="38"/>
        <v>3.0464584920030466</v>
      </c>
      <c r="AB89" s="38">
        <f t="shared" si="39"/>
        <v>362.832469775475</v>
      </c>
      <c r="AC89" s="38">
        <f t="shared" si="40"/>
        <v>190.34615384615384</v>
      </c>
      <c r="AD89" s="38">
        <f t="shared" si="41"/>
        <v>94.63063063063063</v>
      </c>
      <c r="AF89" s="12"/>
      <c r="AH89" s="13"/>
    </row>
    <row r="90" spans="1:34" ht="19.5" customHeight="1">
      <c r="A90" s="29" t="s">
        <v>131</v>
      </c>
      <c r="B90" s="40" t="s">
        <v>133</v>
      </c>
      <c r="C90" s="41">
        <v>6565</v>
      </c>
      <c r="D90" s="30">
        <v>0.9995483288166216</v>
      </c>
      <c r="E90" s="31">
        <v>0.6801218583396801</v>
      </c>
      <c r="F90" s="31">
        <v>0.21477532368621477</v>
      </c>
      <c r="G90" s="31">
        <v>0.07006854531607007</v>
      </c>
      <c r="H90" s="31">
        <v>0.020563594821020565</v>
      </c>
      <c r="I90" s="32">
        <f t="shared" si="21"/>
        <v>199.9096657633243</v>
      </c>
      <c r="J90" s="33">
        <f t="shared" si="22"/>
        <v>136.024371667936</v>
      </c>
      <c r="K90" s="33">
        <f t="shared" si="23"/>
        <v>42.95506473724296</v>
      </c>
      <c r="L90" s="33">
        <f t="shared" si="24"/>
        <v>14.013709063214014</v>
      </c>
      <c r="M90" s="33">
        <f t="shared" si="25"/>
        <v>4.112718964204113</v>
      </c>
      <c r="N90" s="34"/>
      <c r="O90" s="35">
        <f t="shared" si="26"/>
        <v>17.003046458492</v>
      </c>
      <c r="P90" s="34">
        <f t="shared" si="27"/>
        <v>85.91012947448591</v>
      </c>
      <c r="Q90" s="34">
        <f t="shared" si="28"/>
        <v>70.06854531607007</v>
      </c>
      <c r="R90" s="34">
        <f t="shared" si="29"/>
        <v>41.12718964204113</v>
      </c>
      <c r="S90" s="35">
        <f t="shared" si="30"/>
        <v>214.10891089108912</v>
      </c>
      <c r="T90" s="36">
        <f t="shared" si="31"/>
        <v>0.9341040462427745</v>
      </c>
      <c r="U90" s="34">
        <f t="shared" si="32"/>
        <v>200</v>
      </c>
      <c r="V90" s="37">
        <f t="shared" si="33"/>
        <v>15.882614495331255</v>
      </c>
      <c r="W90" s="37">
        <f t="shared" si="34"/>
        <v>80.24899955535794</v>
      </c>
      <c r="X90" s="37">
        <f t="shared" si="35"/>
        <v>65.45131169408626</v>
      </c>
      <c r="Y90" s="37">
        <f t="shared" si="36"/>
        <v>38.41707425522455</v>
      </c>
      <c r="Z90" s="34">
        <f t="shared" si="37"/>
        <v>200</v>
      </c>
      <c r="AA90" s="33">
        <f t="shared" si="38"/>
        <v>3.0464584920030466</v>
      </c>
      <c r="AB90" s="38">
        <f t="shared" si="39"/>
        <v>362.832469775475</v>
      </c>
      <c r="AC90" s="38">
        <f t="shared" si="40"/>
        <v>190.34615384615384</v>
      </c>
      <c r="AD90" s="38">
        <f t="shared" si="41"/>
        <v>94.63063063063063</v>
      </c>
      <c r="AF90" s="12"/>
      <c r="AH90" s="13"/>
    </row>
    <row r="91" spans="1:34" ht="19.5" customHeight="1">
      <c r="A91" s="29" t="s">
        <v>131</v>
      </c>
      <c r="B91" s="40" t="s">
        <v>132</v>
      </c>
      <c r="C91" s="41">
        <v>6565</v>
      </c>
      <c r="D91" s="30">
        <v>0.9995483288166216</v>
      </c>
      <c r="E91" s="31">
        <v>0.6801218583396801</v>
      </c>
      <c r="F91" s="31">
        <v>0.21477532368621477</v>
      </c>
      <c r="G91" s="31">
        <v>0.07006854531607007</v>
      </c>
      <c r="H91" s="31">
        <v>0.020563594821020565</v>
      </c>
      <c r="I91" s="32">
        <f t="shared" si="21"/>
        <v>199.9096657633243</v>
      </c>
      <c r="J91" s="33">
        <f t="shared" si="22"/>
        <v>136.024371667936</v>
      </c>
      <c r="K91" s="33">
        <f t="shared" si="23"/>
        <v>42.95506473724296</v>
      </c>
      <c r="L91" s="33">
        <f t="shared" si="24"/>
        <v>14.013709063214014</v>
      </c>
      <c r="M91" s="33">
        <f t="shared" si="25"/>
        <v>4.112718964204113</v>
      </c>
      <c r="N91" s="34"/>
      <c r="O91" s="35">
        <f t="shared" si="26"/>
        <v>17.003046458492</v>
      </c>
      <c r="P91" s="34">
        <f t="shared" si="27"/>
        <v>85.91012947448591</v>
      </c>
      <c r="Q91" s="34">
        <f t="shared" si="28"/>
        <v>70.06854531607007</v>
      </c>
      <c r="R91" s="34">
        <f t="shared" si="29"/>
        <v>41.12718964204113</v>
      </c>
      <c r="S91" s="35">
        <f t="shared" si="30"/>
        <v>214.10891089108912</v>
      </c>
      <c r="T91" s="36">
        <f t="shared" si="31"/>
        <v>0.9341040462427745</v>
      </c>
      <c r="U91" s="34">
        <f t="shared" si="32"/>
        <v>200</v>
      </c>
      <c r="V91" s="37">
        <f t="shared" si="33"/>
        <v>15.882614495331255</v>
      </c>
      <c r="W91" s="37">
        <f t="shared" si="34"/>
        <v>80.24899955535794</v>
      </c>
      <c r="X91" s="37">
        <f t="shared" si="35"/>
        <v>65.45131169408626</v>
      </c>
      <c r="Y91" s="37">
        <f t="shared" si="36"/>
        <v>38.41707425522455</v>
      </c>
      <c r="Z91" s="34">
        <f t="shared" si="37"/>
        <v>200</v>
      </c>
      <c r="AA91" s="33">
        <f t="shared" si="38"/>
        <v>3.0464584920030466</v>
      </c>
      <c r="AB91" s="38">
        <f t="shared" si="39"/>
        <v>362.832469775475</v>
      </c>
      <c r="AC91" s="38">
        <f t="shared" si="40"/>
        <v>190.34615384615384</v>
      </c>
      <c r="AD91" s="38">
        <f t="shared" si="41"/>
        <v>94.63063063063063</v>
      </c>
      <c r="AF91" s="12"/>
      <c r="AH91" s="13"/>
    </row>
    <row r="92" spans="1:34" ht="19.5" customHeight="1">
      <c r="A92" s="29" t="s">
        <v>131</v>
      </c>
      <c r="B92" s="40" t="s">
        <v>134</v>
      </c>
      <c r="C92" s="41">
        <v>6565</v>
      </c>
      <c r="D92" s="30">
        <v>0.9995483288166216</v>
      </c>
      <c r="E92" s="31">
        <v>0.6801218583396801</v>
      </c>
      <c r="F92" s="31">
        <v>0.21477532368621477</v>
      </c>
      <c r="G92" s="31">
        <v>0.07006854531607007</v>
      </c>
      <c r="H92" s="31">
        <v>0.020563594821020565</v>
      </c>
      <c r="I92" s="32">
        <f t="shared" si="21"/>
        <v>199.9096657633243</v>
      </c>
      <c r="J92" s="33">
        <f t="shared" si="22"/>
        <v>136.024371667936</v>
      </c>
      <c r="K92" s="33">
        <f t="shared" si="23"/>
        <v>42.95506473724296</v>
      </c>
      <c r="L92" s="33">
        <f t="shared" si="24"/>
        <v>14.013709063214014</v>
      </c>
      <c r="M92" s="33">
        <f t="shared" si="25"/>
        <v>4.112718964204113</v>
      </c>
      <c r="N92" s="34"/>
      <c r="O92" s="35">
        <f t="shared" si="26"/>
        <v>17.003046458492</v>
      </c>
      <c r="P92" s="34">
        <f t="shared" si="27"/>
        <v>85.91012947448591</v>
      </c>
      <c r="Q92" s="34">
        <f t="shared" si="28"/>
        <v>70.06854531607007</v>
      </c>
      <c r="R92" s="34">
        <f t="shared" si="29"/>
        <v>41.12718964204113</v>
      </c>
      <c r="S92" s="35">
        <f t="shared" si="30"/>
        <v>214.10891089108912</v>
      </c>
      <c r="T92" s="36">
        <f t="shared" si="31"/>
        <v>0.9341040462427745</v>
      </c>
      <c r="U92" s="34">
        <f t="shared" si="32"/>
        <v>200</v>
      </c>
      <c r="V92" s="37">
        <f t="shared" si="33"/>
        <v>15.882614495331255</v>
      </c>
      <c r="W92" s="37">
        <f t="shared" si="34"/>
        <v>80.24899955535794</v>
      </c>
      <c r="X92" s="37">
        <f t="shared" si="35"/>
        <v>65.45131169408626</v>
      </c>
      <c r="Y92" s="37">
        <f t="shared" si="36"/>
        <v>38.41707425522455</v>
      </c>
      <c r="Z92" s="34">
        <f t="shared" si="37"/>
        <v>200</v>
      </c>
      <c r="AA92" s="33">
        <f t="shared" si="38"/>
        <v>3.0464584920030466</v>
      </c>
      <c r="AB92" s="38">
        <f t="shared" si="39"/>
        <v>362.832469775475</v>
      </c>
      <c r="AC92" s="38">
        <f t="shared" si="40"/>
        <v>190.34615384615384</v>
      </c>
      <c r="AD92" s="38">
        <f t="shared" si="41"/>
        <v>94.63063063063063</v>
      </c>
      <c r="AF92" s="12"/>
      <c r="AH92" s="13"/>
    </row>
    <row r="93" spans="1:34" ht="19.5" customHeight="1">
      <c r="A93" s="29" t="s">
        <v>131</v>
      </c>
      <c r="B93" s="40" t="s">
        <v>135</v>
      </c>
      <c r="C93" s="41">
        <v>6565</v>
      </c>
      <c r="D93" s="30">
        <v>0.9995483288166216</v>
      </c>
      <c r="E93" s="31">
        <v>0.6801218583396801</v>
      </c>
      <c r="F93" s="31">
        <v>0.21477532368621477</v>
      </c>
      <c r="G93" s="31">
        <v>0.07006854531607007</v>
      </c>
      <c r="H93" s="31">
        <v>0.020563594821020565</v>
      </c>
      <c r="I93" s="32">
        <f t="shared" si="21"/>
        <v>199.9096657633243</v>
      </c>
      <c r="J93" s="33">
        <f t="shared" si="22"/>
        <v>136.024371667936</v>
      </c>
      <c r="K93" s="33">
        <f t="shared" si="23"/>
        <v>42.95506473724296</v>
      </c>
      <c r="L93" s="33">
        <f t="shared" si="24"/>
        <v>14.013709063214014</v>
      </c>
      <c r="M93" s="33">
        <f t="shared" si="25"/>
        <v>4.112718964204113</v>
      </c>
      <c r="N93" s="34"/>
      <c r="O93" s="35">
        <f t="shared" si="26"/>
        <v>17.003046458492</v>
      </c>
      <c r="P93" s="34">
        <f t="shared" si="27"/>
        <v>85.91012947448591</v>
      </c>
      <c r="Q93" s="34">
        <f t="shared" si="28"/>
        <v>70.06854531607007</v>
      </c>
      <c r="R93" s="34">
        <f t="shared" si="29"/>
        <v>41.12718964204113</v>
      </c>
      <c r="S93" s="35">
        <f t="shared" si="30"/>
        <v>214.10891089108912</v>
      </c>
      <c r="T93" s="36">
        <f t="shared" si="31"/>
        <v>0.9341040462427745</v>
      </c>
      <c r="U93" s="34">
        <f t="shared" si="32"/>
        <v>200</v>
      </c>
      <c r="V93" s="37">
        <f t="shared" si="33"/>
        <v>15.882614495331255</v>
      </c>
      <c r="W93" s="37">
        <f t="shared" si="34"/>
        <v>80.24899955535794</v>
      </c>
      <c r="X93" s="37">
        <f t="shared" si="35"/>
        <v>65.45131169408626</v>
      </c>
      <c r="Y93" s="37">
        <f t="shared" si="36"/>
        <v>38.41707425522455</v>
      </c>
      <c r="Z93" s="34">
        <f t="shared" si="37"/>
        <v>200</v>
      </c>
      <c r="AA93" s="33">
        <f t="shared" si="38"/>
        <v>3.0464584920030466</v>
      </c>
      <c r="AB93" s="38">
        <f t="shared" si="39"/>
        <v>362.832469775475</v>
      </c>
      <c r="AC93" s="38">
        <f t="shared" si="40"/>
        <v>190.34615384615384</v>
      </c>
      <c r="AD93" s="38">
        <f t="shared" si="41"/>
        <v>94.63063063063063</v>
      </c>
      <c r="AF93" s="12"/>
      <c r="AH93" s="13"/>
    </row>
    <row r="94" spans="1:34" ht="19.5" customHeight="1">
      <c r="A94" s="29" t="s">
        <v>131</v>
      </c>
      <c r="B94" s="40" t="s">
        <v>136</v>
      </c>
      <c r="C94" s="41">
        <v>6565</v>
      </c>
      <c r="D94" s="30">
        <v>0.9995483288166216</v>
      </c>
      <c r="E94" s="31">
        <v>0.6801218583396801</v>
      </c>
      <c r="F94" s="31">
        <v>0.21477532368621477</v>
      </c>
      <c r="G94" s="31">
        <v>0.07006854531607007</v>
      </c>
      <c r="H94" s="31">
        <v>0.020563594821020565</v>
      </c>
      <c r="I94" s="32">
        <f t="shared" si="21"/>
        <v>199.9096657633243</v>
      </c>
      <c r="J94" s="33">
        <f t="shared" si="22"/>
        <v>136.024371667936</v>
      </c>
      <c r="K94" s="33">
        <f t="shared" si="23"/>
        <v>42.95506473724296</v>
      </c>
      <c r="L94" s="33">
        <f t="shared" si="24"/>
        <v>14.013709063214014</v>
      </c>
      <c r="M94" s="33">
        <f t="shared" si="25"/>
        <v>4.112718964204113</v>
      </c>
      <c r="N94" s="34"/>
      <c r="O94" s="35">
        <f t="shared" si="26"/>
        <v>17.003046458492</v>
      </c>
      <c r="P94" s="34">
        <f t="shared" si="27"/>
        <v>85.91012947448591</v>
      </c>
      <c r="Q94" s="34">
        <f t="shared" si="28"/>
        <v>70.06854531607007</v>
      </c>
      <c r="R94" s="34">
        <f t="shared" si="29"/>
        <v>41.12718964204113</v>
      </c>
      <c r="S94" s="35">
        <f t="shared" si="30"/>
        <v>214.10891089108912</v>
      </c>
      <c r="T94" s="36">
        <f t="shared" si="31"/>
        <v>0.9341040462427745</v>
      </c>
      <c r="U94" s="34">
        <f t="shared" si="32"/>
        <v>200</v>
      </c>
      <c r="V94" s="37">
        <f t="shared" si="33"/>
        <v>15.882614495331255</v>
      </c>
      <c r="W94" s="37">
        <f t="shared" si="34"/>
        <v>80.24899955535794</v>
      </c>
      <c r="X94" s="37">
        <f t="shared" si="35"/>
        <v>65.45131169408626</v>
      </c>
      <c r="Y94" s="37">
        <f t="shared" si="36"/>
        <v>38.41707425522455</v>
      </c>
      <c r="Z94" s="34">
        <f t="shared" si="37"/>
        <v>200</v>
      </c>
      <c r="AA94" s="33">
        <f t="shared" si="38"/>
        <v>3.0464584920030466</v>
      </c>
      <c r="AB94" s="38">
        <f t="shared" si="39"/>
        <v>362.832469775475</v>
      </c>
      <c r="AC94" s="38">
        <f t="shared" si="40"/>
        <v>190.34615384615384</v>
      </c>
      <c r="AD94" s="38">
        <f t="shared" si="41"/>
        <v>94.63063063063063</v>
      </c>
      <c r="AF94" s="12"/>
      <c r="AH94" s="13"/>
    </row>
    <row r="95" spans="1:34" ht="19.5" customHeight="1">
      <c r="A95" s="29" t="s">
        <v>131</v>
      </c>
      <c r="B95" s="40" t="s">
        <v>135</v>
      </c>
      <c r="C95" s="41">
        <v>6565</v>
      </c>
      <c r="D95" s="30">
        <v>0.9995483288166216</v>
      </c>
      <c r="E95" s="31">
        <v>0.6801218583396801</v>
      </c>
      <c r="F95" s="31">
        <v>0.21477532368621477</v>
      </c>
      <c r="G95" s="31">
        <v>0.07006854531607007</v>
      </c>
      <c r="H95" s="31">
        <v>0.020563594821020565</v>
      </c>
      <c r="I95" s="32">
        <f t="shared" si="21"/>
        <v>199.9096657633243</v>
      </c>
      <c r="J95" s="33">
        <f t="shared" si="22"/>
        <v>136.024371667936</v>
      </c>
      <c r="K95" s="33">
        <f t="shared" si="23"/>
        <v>42.95506473724296</v>
      </c>
      <c r="L95" s="33">
        <f t="shared" si="24"/>
        <v>14.013709063214014</v>
      </c>
      <c r="M95" s="33">
        <f t="shared" si="25"/>
        <v>4.112718964204113</v>
      </c>
      <c r="N95" s="34"/>
      <c r="O95" s="35">
        <f t="shared" si="26"/>
        <v>17.003046458492</v>
      </c>
      <c r="P95" s="34">
        <f t="shared" si="27"/>
        <v>85.91012947448591</v>
      </c>
      <c r="Q95" s="34">
        <f t="shared" si="28"/>
        <v>70.06854531607007</v>
      </c>
      <c r="R95" s="34">
        <f t="shared" si="29"/>
        <v>41.12718964204113</v>
      </c>
      <c r="S95" s="35">
        <f t="shared" si="30"/>
        <v>214.10891089108912</v>
      </c>
      <c r="T95" s="36">
        <f t="shared" si="31"/>
        <v>0.9341040462427745</v>
      </c>
      <c r="U95" s="34">
        <f t="shared" si="32"/>
        <v>200</v>
      </c>
      <c r="V95" s="37">
        <f t="shared" si="33"/>
        <v>15.882614495331255</v>
      </c>
      <c r="W95" s="37">
        <f t="shared" si="34"/>
        <v>80.24899955535794</v>
      </c>
      <c r="X95" s="37">
        <f t="shared" si="35"/>
        <v>65.45131169408626</v>
      </c>
      <c r="Y95" s="37">
        <f t="shared" si="36"/>
        <v>38.41707425522455</v>
      </c>
      <c r="Z95" s="34">
        <f t="shared" si="37"/>
        <v>200</v>
      </c>
      <c r="AA95" s="33">
        <f t="shared" si="38"/>
        <v>3.0464584920030466</v>
      </c>
      <c r="AB95" s="38">
        <f t="shared" si="39"/>
        <v>362.832469775475</v>
      </c>
      <c r="AC95" s="38">
        <f t="shared" si="40"/>
        <v>190.34615384615384</v>
      </c>
      <c r="AD95" s="38">
        <f t="shared" si="41"/>
        <v>94.63063063063063</v>
      </c>
      <c r="AF95" s="12"/>
      <c r="AH95" s="13"/>
    </row>
    <row r="96" spans="1:34" ht="19.5" customHeight="1">
      <c r="A96" s="29" t="s">
        <v>131</v>
      </c>
      <c r="B96" s="40" t="s">
        <v>137</v>
      </c>
      <c r="C96" s="41">
        <v>6565</v>
      </c>
      <c r="D96" s="30">
        <v>0.9995483288166216</v>
      </c>
      <c r="E96" s="31">
        <v>0.6801218583396801</v>
      </c>
      <c r="F96" s="31">
        <v>0.21477532368621477</v>
      </c>
      <c r="G96" s="31">
        <v>0.07006854531607007</v>
      </c>
      <c r="H96" s="31">
        <v>0.020563594821020565</v>
      </c>
      <c r="I96" s="32">
        <f t="shared" si="21"/>
        <v>199.9096657633243</v>
      </c>
      <c r="J96" s="33">
        <f t="shared" si="22"/>
        <v>136.024371667936</v>
      </c>
      <c r="K96" s="33">
        <f t="shared" si="23"/>
        <v>42.95506473724296</v>
      </c>
      <c r="L96" s="33">
        <f t="shared" si="24"/>
        <v>14.013709063214014</v>
      </c>
      <c r="M96" s="33">
        <f t="shared" si="25"/>
        <v>4.112718964204113</v>
      </c>
      <c r="N96" s="34"/>
      <c r="O96" s="35">
        <f t="shared" si="26"/>
        <v>17.003046458492</v>
      </c>
      <c r="P96" s="34">
        <f t="shared" si="27"/>
        <v>85.91012947448591</v>
      </c>
      <c r="Q96" s="34">
        <f t="shared" si="28"/>
        <v>70.06854531607007</v>
      </c>
      <c r="R96" s="34">
        <f t="shared" si="29"/>
        <v>41.12718964204113</v>
      </c>
      <c r="S96" s="35">
        <f t="shared" si="30"/>
        <v>214.10891089108912</v>
      </c>
      <c r="T96" s="36">
        <f t="shared" si="31"/>
        <v>0.9341040462427745</v>
      </c>
      <c r="U96" s="34">
        <f t="shared" si="32"/>
        <v>200</v>
      </c>
      <c r="V96" s="37">
        <f t="shared" si="33"/>
        <v>15.882614495331255</v>
      </c>
      <c r="W96" s="37">
        <f t="shared" si="34"/>
        <v>80.24899955535794</v>
      </c>
      <c r="X96" s="37">
        <f t="shared" si="35"/>
        <v>65.45131169408626</v>
      </c>
      <c r="Y96" s="37">
        <f t="shared" si="36"/>
        <v>38.41707425522455</v>
      </c>
      <c r="Z96" s="34">
        <f t="shared" si="37"/>
        <v>200</v>
      </c>
      <c r="AA96" s="33">
        <f t="shared" si="38"/>
        <v>3.0464584920030466</v>
      </c>
      <c r="AB96" s="38">
        <f t="shared" si="39"/>
        <v>362.832469775475</v>
      </c>
      <c r="AC96" s="38">
        <f t="shared" si="40"/>
        <v>190.34615384615384</v>
      </c>
      <c r="AD96" s="38">
        <f t="shared" si="41"/>
        <v>94.63063063063063</v>
      </c>
      <c r="AF96" s="12"/>
      <c r="AH96" s="13"/>
    </row>
    <row r="97" spans="1:34" ht="19.5" customHeight="1">
      <c r="A97" s="29" t="s">
        <v>131</v>
      </c>
      <c r="B97" s="40" t="s">
        <v>138</v>
      </c>
      <c r="C97" s="41">
        <v>2780</v>
      </c>
      <c r="D97" s="30">
        <v>0.9995483288166216</v>
      </c>
      <c r="E97" s="31">
        <v>0.7967625899280576</v>
      </c>
      <c r="F97" s="31">
        <v>0.17985611510791366</v>
      </c>
      <c r="G97" s="31">
        <v>0.017985611510791366</v>
      </c>
      <c r="H97" s="31">
        <v>0.00539568345323741</v>
      </c>
      <c r="I97" s="32">
        <f t="shared" si="21"/>
        <v>199.9096657633243</v>
      </c>
      <c r="J97" s="33">
        <f t="shared" si="22"/>
        <v>159.3525179856115</v>
      </c>
      <c r="K97" s="33">
        <f t="shared" si="23"/>
        <v>35.97122302158273</v>
      </c>
      <c r="L97" s="33">
        <f t="shared" si="24"/>
        <v>3.597122302158273</v>
      </c>
      <c r="M97" s="33">
        <f t="shared" si="25"/>
        <v>1.079136690647482</v>
      </c>
      <c r="N97" s="34"/>
      <c r="O97" s="35">
        <f t="shared" si="26"/>
        <v>19.91906474820144</v>
      </c>
      <c r="P97" s="34">
        <f t="shared" si="27"/>
        <v>71.94244604316546</v>
      </c>
      <c r="Q97" s="34">
        <f t="shared" si="28"/>
        <v>17.985611510791365</v>
      </c>
      <c r="R97" s="34">
        <f t="shared" si="29"/>
        <v>10.79136690647482</v>
      </c>
      <c r="S97" s="35">
        <f t="shared" si="30"/>
        <v>120.63848920863308</v>
      </c>
      <c r="T97" s="36">
        <f t="shared" si="31"/>
        <v>1.657845695117406</v>
      </c>
      <c r="U97" s="34">
        <f t="shared" si="32"/>
        <v>200</v>
      </c>
      <c r="V97" s="37">
        <f t="shared" si="33"/>
        <v>33.022735743570635</v>
      </c>
      <c r="W97" s="37">
        <f t="shared" si="34"/>
        <v>119.26947446887813</v>
      </c>
      <c r="X97" s="37">
        <f t="shared" si="35"/>
        <v>29.817368617219532</v>
      </c>
      <c r="Y97" s="37">
        <f t="shared" si="36"/>
        <v>17.89042117033172</v>
      </c>
      <c r="Z97" s="34">
        <f t="shared" si="37"/>
        <v>200</v>
      </c>
      <c r="AA97" s="33">
        <f t="shared" si="38"/>
        <v>7.194244604316546</v>
      </c>
      <c r="AB97" s="38">
        <f t="shared" si="39"/>
        <v>337.50237116661395</v>
      </c>
      <c r="AC97" s="38">
        <f t="shared" si="40"/>
        <v>183.1529411764706</v>
      </c>
      <c r="AD97" s="38">
        <f t="shared" si="41"/>
        <v>92.82782608695652</v>
      </c>
      <c r="AF97" s="12"/>
      <c r="AH97" s="13"/>
    </row>
    <row r="98" spans="1:34" ht="19.5" customHeight="1">
      <c r="A98" s="29" t="s">
        <v>131</v>
      </c>
      <c r="B98" s="40" t="s">
        <v>139</v>
      </c>
      <c r="C98" s="41">
        <v>1720</v>
      </c>
      <c r="D98" s="30">
        <v>0.9995483288166216</v>
      </c>
      <c r="E98" s="31">
        <v>0.6598837209302325</v>
      </c>
      <c r="F98" s="31">
        <v>0.27325581395348836</v>
      </c>
      <c r="G98" s="31">
        <v>0.04941860465116279</v>
      </c>
      <c r="H98" s="31">
        <v>0.01744186046511628</v>
      </c>
      <c r="I98" s="32">
        <f t="shared" si="21"/>
        <v>199.9096657633243</v>
      </c>
      <c r="J98" s="33">
        <f t="shared" si="22"/>
        <v>131.9767441860465</v>
      </c>
      <c r="K98" s="33">
        <f t="shared" si="23"/>
        <v>54.65116279069767</v>
      </c>
      <c r="L98" s="33">
        <f t="shared" si="24"/>
        <v>9.883720930232558</v>
      </c>
      <c r="M98" s="33">
        <f t="shared" si="25"/>
        <v>3.488372093023256</v>
      </c>
      <c r="N98" s="34"/>
      <c r="O98" s="35">
        <f t="shared" si="26"/>
        <v>16.49709302325581</v>
      </c>
      <c r="P98" s="34">
        <f t="shared" si="27"/>
        <v>109.30232558139534</v>
      </c>
      <c r="Q98" s="34">
        <f t="shared" si="28"/>
        <v>49.41860465116279</v>
      </c>
      <c r="R98" s="34">
        <f t="shared" si="29"/>
        <v>34.883720930232556</v>
      </c>
      <c r="S98" s="35">
        <f t="shared" si="30"/>
        <v>210.1017441860465</v>
      </c>
      <c r="T98" s="36">
        <f t="shared" si="31"/>
        <v>0.951919750951228</v>
      </c>
      <c r="U98" s="34">
        <f t="shared" si="32"/>
        <v>200</v>
      </c>
      <c r="V98" s="37">
        <f t="shared" si="33"/>
        <v>15.703908682116914</v>
      </c>
      <c r="W98" s="37">
        <f t="shared" si="34"/>
        <v>104.04704254583189</v>
      </c>
      <c r="X98" s="37">
        <f t="shared" si="35"/>
        <v>47.042545831892085</v>
      </c>
      <c r="Y98" s="37">
        <f t="shared" si="36"/>
        <v>33.20650294015912</v>
      </c>
      <c r="Z98" s="34">
        <f t="shared" si="37"/>
        <v>200</v>
      </c>
      <c r="AA98" s="33">
        <f t="shared" si="38"/>
        <v>11.627906976744185</v>
      </c>
      <c r="AB98" s="38">
        <f t="shared" si="39"/>
        <v>314.06562054208274</v>
      </c>
      <c r="AC98" s="38">
        <f t="shared" si="40"/>
        <v>176.04177545691905</v>
      </c>
      <c r="AD98" s="38">
        <f t="shared" si="41"/>
        <v>90.97520661157024</v>
      </c>
      <c r="AF98" s="12"/>
      <c r="AH98" s="13"/>
    </row>
    <row r="99" spans="1:34" ht="19.5" customHeight="1">
      <c r="A99" s="29" t="s">
        <v>131</v>
      </c>
      <c r="B99" s="40" t="s">
        <v>140</v>
      </c>
      <c r="C99" s="41">
        <v>1720</v>
      </c>
      <c r="D99" s="30">
        <v>0.9995483288166216</v>
      </c>
      <c r="E99" s="31">
        <v>0.6598837209302325</v>
      </c>
      <c r="F99" s="31">
        <v>0.27325581395348836</v>
      </c>
      <c r="G99" s="31">
        <v>0.04941860465116279</v>
      </c>
      <c r="H99" s="31">
        <v>0.01744186046511628</v>
      </c>
      <c r="I99" s="32">
        <f aca="true" t="shared" si="42" ref="I99:I162">SUM(D99*$AG$4)</f>
        <v>199.9096657633243</v>
      </c>
      <c r="J99" s="33">
        <f aca="true" t="shared" si="43" ref="J99:J162">SUM(E99*$AG$4)</f>
        <v>131.9767441860465</v>
      </c>
      <c r="K99" s="33">
        <f aca="true" t="shared" si="44" ref="K99:K162">SUM(F99*$AG$4)</f>
        <v>54.65116279069767</v>
      </c>
      <c r="L99" s="33">
        <f aca="true" t="shared" si="45" ref="L99:L162">SUM(G99*$AG$4)</f>
        <v>9.883720930232558</v>
      </c>
      <c r="M99" s="33">
        <f aca="true" t="shared" si="46" ref="M99:M162">SUM(H99*$AG$4)</f>
        <v>3.488372093023256</v>
      </c>
      <c r="N99" s="34"/>
      <c r="O99" s="35">
        <f aca="true" t="shared" si="47" ref="O99:O162">SUM(J99/8)</f>
        <v>16.49709302325581</v>
      </c>
      <c r="P99" s="34">
        <f aca="true" t="shared" si="48" ref="P99:P162">SUM(K99*2)</f>
        <v>109.30232558139534</v>
      </c>
      <c r="Q99" s="34">
        <f aca="true" t="shared" si="49" ref="Q99:Q162">SUM(L99*5)</f>
        <v>49.41860465116279</v>
      </c>
      <c r="R99" s="34">
        <f aca="true" t="shared" si="50" ref="R99:R162">SUM(M99*10)</f>
        <v>34.883720930232556</v>
      </c>
      <c r="S99" s="35">
        <f aca="true" t="shared" si="51" ref="S99:S162">SUM(O99:R99)</f>
        <v>210.1017441860465</v>
      </c>
      <c r="T99" s="36">
        <f aca="true" t="shared" si="52" ref="T99:T162">SUM($AG$4)/S99</f>
        <v>0.951919750951228</v>
      </c>
      <c r="U99" s="34">
        <f aca="true" t="shared" si="53" ref="U99:U162">SUM(S99*T99)</f>
        <v>200</v>
      </c>
      <c r="V99" s="37">
        <f aca="true" t="shared" si="54" ref="V99:V162">SUM(O99*T99)</f>
        <v>15.703908682116914</v>
      </c>
      <c r="W99" s="37">
        <f aca="true" t="shared" si="55" ref="W99:W162">SUM(P99*T99)</f>
        <v>104.04704254583189</v>
      </c>
      <c r="X99" s="37">
        <f aca="true" t="shared" si="56" ref="X99:X162">SUM(Q99*T99)</f>
        <v>47.042545831892085</v>
      </c>
      <c r="Y99" s="37">
        <f aca="true" t="shared" si="57" ref="Y99:Y162">SUM(R99*T99)</f>
        <v>33.20650294015912</v>
      </c>
      <c r="Z99" s="34">
        <f aca="true" t="shared" si="58" ref="Z99:Z162">SUM(S99*T99)</f>
        <v>200</v>
      </c>
      <c r="AA99" s="33">
        <f aca="true" t="shared" si="59" ref="AA99:AA162">SUM((Z99/C99)*100)</f>
        <v>11.627906976744185</v>
      </c>
      <c r="AB99" s="38">
        <f aca="true" t="shared" si="60" ref="AB99:AB162">(384*C99)/(384+(C99-1))</f>
        <v>314.06562054208274</v>
      </c>
      <c r="AC99" s="38">
        <f aca="true" t="shared" si="61" ref="AC99:AC162">(196*C99)/(196+(C99-1))</f>
        <v>176.04177545691905</v>
      </c>
      <c r="AD99" s="38">
        <f aca="true" t="shared" si="62" ref="AD99:AD162">(96*C99)/(96+(C99-1))</f>
        <v>90.97520661157024</v>
      </c>
      <c r="AF99" s="12"/>
      <c r="AH99" s="13"/>
    </row>
    <row r="100" spans="1:34" ht="19.5" customHeight="1">
      <c r="A100" s="29" t="s">
        <v>141</v>
      </c>
      <c r="B100" s="40" t="s">
        <v>142</v>
      </c>
      <c r="C100" s="41">
        <v>5265</v>
      </c>
      <c r="D100" s="30">
        <v>0.9995483288166216</v>
      </c>
      <c r="E100" s="31">
        <v>0.7654320987654321</v>
      </c>
      <c r="F100" s="31">
        <v>0.18613485280151948</v>
      </c>
      <c r="G100" s="31">
        <v>0.04368471035137702</v>
      </c>
      <c r="H100" s="31">
        <v>0.005698005698005698</v>
      </c>
      <c r="I100" s="32">
        <f t="shared" si="42"/>
        <v>199.9096657633243</v>
      </c>
      <c r="J100" s="33">
        <f t="shared" si="43"/>
        <v>153.0864197530864</v>
      </c>
      <c r="K100" s="33">
        <f t="shared" si="44"/>
        <v>37.2269705603039</v>
      </c>
      <c r="L100" s="33">
        <f t="shared" si="45"/>
        <v>8.736942070275404</v>
      </c>
      <c r="M100" s="33">
        <f t="shared" si="46"/>
        <v>1.1396011396011396</v>
      </c>
      <c r="N100" s="34"/>
      <c r="O100" s="35">
        <f t="shared" si="47"/>
        <v>19.1358024691358</v>
      </c>
      <c r="P100" s="34">
        <f t="shared" si="48"/>
        <v>74.4539411206078</v>
      </c>
      <c r="Q100" s="34">
        <f t="shared" si="49"/>
        <v>43.68471035137702</v>
      </c>
      <c r="R100" s="34">
        <f t="shared" si="50"/>
        <v>11.396011396011396</v>
      </c>
      <c r="S100" s="35">
        <f t="shared" si="51"/>
        <v>148.67046533713201</v>
      </c>
      <c r="T100" s="36">
        <f t="shared" si="52"/>
        <v>1.3452571063557968</v>
      </c>
      <c r="U100" s="34">
        <f t="shared" si="53"/>
        <v>200</v>
      </c>
      <c r="V100" s="37">
        <f t="shared" si="54"/>
        <v>25.742574257425737</v>
      </c>
      <c r="W100" s="37">
        <f t="shared" si="55"/>
        <v>100.15969338869371</v>
      </c>
      <c r="X100" s="37">
        <f t="shared" si="56"/>
        <v>58.76716703928457</v>
      </c>
      <c r="Y100" s="37">
        <f t="shared" si="57"/>
        <v>15.330565314595974</v>
      </c>
      <c r="Z100" s="34">
        <f t="shared" si="58"/>
        <v>200</v>
      </c>
      <c r="AA100" s="33">
        <f t="shared" si="59"/>
        <v>3.798670465337132</v>
      </c>
      <c r="AB100" s="38">
        <f t="shared" si="60"/>
        <v>357.9603399433428</v>
      </c>
      <c r="AC100" s="38">
        <f t="shared" si="61"/>
        <v>189</v>
      </c>
      <c r="AD100" s="38">
        <f t="shared" si="62"/>
        <v>94.29850746268657</v>
      </c>
      <c r="AF100" s="12"/>
      <c r="AH100" s="13"/>
    </row>
    <row r="101" spans="1:34" ht="19.5" customHeight="1">
      <c r="A101" s="29" t="s">
        <v>143</v>
      </c>
      <c r="B101" s="40" t="s">
        <v>144</v>
      </c>
      <c r="C101" s="41">
        <v>12565</v>
      </c>
      <c r="D101" s="30">
        <v>0.9995483288166216</v>
      </c>
      <c r="E101" s="31">
        <v>0.9450855551134103</v>
      </c>
      <c r="F101" s="31">
        <v>0.050935137286112216</v>
      </c>
      <c r="G101" s="31">
        <v>0.003581376840429765</v>
      </c>
      <c r="H101" s="31">
        <v>0.0007958615200955034</v>
      </c>
      <c r="I101" s="32">
        <f t="shared" si="42"/>
        <v>199.9096657633243</v>
      </c>
      <c r="J101" s="33">
        <f t="shared" si="43"/>
        <v>189.01711102268206</v>
      </c>
      <c r="K101" s="33">
        <f t="shared" si="44"/>
        <v>10.187027457222444</v>
      </c>
      <c r="L101" s="33">
        <f t="shared" si="45"/>
        <v>0.716275368085953</v>
      </c>
      <c r="M101" s="33">
        <f t="shared" si="46"/>
        <v>0.15917230401910068</v>
      </c>
      <c r="N101" s="34"/>
      <c r="O101" s="35">
        <f t="shared" si="47"/>
        <v>23.627138877835257</v>
      </c>
      <c r="P101" s="34">
        <f t="shared" si="48"/>
        <v>20.374054914444887</v>
      </c>
      <c r="Q101" s="34">
        <f t="shared" si="49"/>
        <v>3.5813768404297655</v>
      </c>
      <c r="R101" s="34">
        <f t="shared" si="50"/>
        <v>1.5917230401910067</v>
      </c>
      <c r="S101" s="35">
        <f t="shared" si="51"/>
        <v>49.17429367290092</v>
      </c>
      <c r="T101" s="36">
        <f t="shared" si="52"/>
        <v>4.067165688852922</v>
      </c>
      <c r="U101" s="34">
        <f t="shared" si="53"/>
        <v>200</v>
      </c>
      <c r="V101" s="37">
        <f t="shared" si="54"/>
        <v>96.0954885696945</v>
      </c>
      <c r="W101" s="37">
        <f t="shared" si="55"/>
        <v>82.86465709083551</v>
      </c>
      <c r="X101" s="37">
        <f t="shared" si="56"/>
        <v>14.56605300424843</v>
      </c>
      <c r="Y101" s="37">
        <f t="shared" si="57"/>
        <v>6.473801335221524</v>
      </c>
      <c r="Z101" s="34">
        <f t="shared" si="58"/>
        <v>200</v>
      </c>
      <c r="AA101" s="33">
        <f t="shared" si="59"/>
        <v>1.591723040191007</v>
      </c>
      <c r="AB101" s="38">
        <f t="shared" si="60"/>
        <v>372.6413345690454</v>
      </c>
      <c r="AC101" s="38">
        <f t="shared" si="61"/>
        <v>193.00470219435738</v>
      </c>
      <c r="AD101" s="38">
        <f t="shared" si="62"/>
        <v>95.27962085308057</v>
      </c>
      <c r="AF101" s="12"/>
      <c r="AH101" s="13"/>
    </row>
    <row r="102" spans="1:34" ht="19.5" customHeight="1">
      <c r="A102" s="29" t="s">
        <v>143</v>
      </c>
      <c r="B102" s="40" t="s">
        <v>145</v>
      </c>
      <c r="C102" s="41">
        <v>12565</v>
      </c>
      <c r="D102" s="30">
        <v>0.9995483288166216</v>
      </c>
      <c r="E102" s="31">
        <v>0.9450855551134103</v>
      </c>
      <c r="F102" s="31">
        <v>0.050935137286112216</v>
      </c>
      <c r="G102" s="31">
        <v>0.003581376840429765</v>
      </c>
      <c r="H102" s="31">
        <v>0.0007958615200955034</v>
      </c>
      <c r="I102" s="32">
        <f t="shared" si="42"/>
        <v>199.9096657633243</v>
      </c>
      <c r="J102" s="33">
        <f t="shared" si="43"/>
        <v>189.01711102268206</v>
      </c>
      <c r="K102" s="33">
        <f t="shared" si="44"/>
        <v>10.187027457222444</v>
      </c>
      <c r="L102" s="33">
        <f t="shared" si="45"/>
        <v>0.716275368085953</v>
      </c>
      <c r="M102" s="33">
        <f t="shared" si="46"/>
        <v>0.15917230401910068</v>
      </c>
      <c r="N102" s="34"/>
      <c r="O102" s="35">
        <f t="shared" si="47"/>
        <v>23.627138877835257</v>
      </c>
      <c r="P102" s="34">
        <f t="shared" si="48"/>
        <v>20.374054914444887</v>
      </c>
      <c r="Q102" s="34">
        <f t="shared" si="49"/>
        <v>3.5813768404297655</v>
      </c>
      <c r="R102" s="34">
        <f t="shared" si="50"/>
        <v>1.5917230401910067</v>
      </c>
      <c r="S102" s="35">
        <f t="shared" si="51"/>
        <v>49.17429367290092</v>
      </c>
      <c r="T102" s="36">
        <f t="shared" si="52"/>
        <v>4.067165688852922</v>
      </c>
      <c r="U102" s="34">
        <f t="shared" si="53"/>
        <v>200</v>
      </c>
      <c r="V102" s="37">
        <f t="shared" si="54"/>
        <v>96.0954885696945</v>
      </c>
      <c r="W102" s="37">
        <f t="shared" si="55"/>
        <v>82.86465709083551</v>
      </c>
      <c r="X102" s="37">
        <f t="shared" si="56"/>
        <v>14.56605300424843</v>
      </c>
      <c r="Y102" s="37">
        <f t="shared" si="57"/>
        <v>6.473801335221524</v>
      </c>
      <c r="Z102" s="34">
        <f t="shared" si="58"/>
        <v>200</v>
      </c>
      <c r="AA102" s="33">
        <f t="shared" si="59"/>
        <v>1.591723040191007</v>
      </c>
      <c r="AB102" s="38">
        <f t="shared" si="60"/>
        <v>372.6413345690454</v>
      </c>
      <c r="AC102" s="38">
        <f t="shared" si="61"/>
        <v>193.00470219435738</v>
      </c>
      <c r="AD102" s="38">
        <f t="shared" si="62"/>
        <v>95.27962085308057</v>
      </c>
      <c r="AF102" s="12"/>
      <c r="AH102" s="13"/>
    </row>
    <row r="103" spans="1:34" ht="19.5" customHeight="1">
      <c r="A103" s="29" t="s">
        <v>146</v>
      </c>
      <c r="B103" s="40" t="s">
        <v>147</v>
      </c>
      <c r="C103" s="41">
        <v>24380</v>
      </c>
      <c r="D103" s="30">
        <v>0.9995483288166216</v>
      </c>
      <c r="E103" s="31">
        <v>0.9015586546349467</v>
      </c>
      <c r="F103" s="31">
        <v>0.0955701394585726</v>
      </c>
      <c r="G103" s="31">
        <v>0.0026661197703035273</v>
      </c>
      <c r="H103" s="31">
        <v>0</v>
      </c>
      <c r="I103" s="32">
        <f t="shared" si="42"/>
        <v>199.9096657633243</v>
      </c>
      <c r="J103" s="33">
        <f t="shared" si="43"/>
        <v>180.31173092698933</v>
      </c>
      <c r="K103" s="33">
        <f t="shared" si="44"/>
        <v>19.114027891714517</v>
      </c>
      <c r="L103" s="33">
        <f t="shared" si="45"/>
        <v>0.5332239540607054</v>
      </c>
      <c r="M103" s="33">
        <f t="shared" si="46"/>
        <v>0</v>
      </c>
      <c r="N103" s="34"/>
      <c r="O103" s="35">
        <f t="shared" si="47"/>
        <v>22.538966365873666</v>
      </c>
      <c r="P103" s="34">
        <f t="shared" si="48"/>
        <v>38.228055783429035</v>
      </c>
      <c r="Q103" s="34">
        <f t="shared" si="49"/>
        <v>2.6661197703035273</v>
      </c>
      <c r="R103" s="34">
        <f t="shared" si="50"/>
        <v>0</v>
      </c>
      <c r="S103" s="35">
        <f t="shared" si="51"/>
        <v>63.43314191960623</v>
      </c>
      <c r="T103" s="36">
        <f t="shared" si="52"/>
        <v>3.1529259618493377</v>
      </c>
      <c r="U103" s="34">
        <f t="shared" si="53"/>
        <v>200</v>
      </c>
      <c r="V103" s="37">
        <f t="shared" si="54"/>
        <v>71.0636922082121</v>
      </c>
      <c r="W103" s="37">
        <f t="shared" si="55"/>
        <v>120.53022955059812</v>
      </c>
      <c r="X103" s="37">
        <f t="shared" si="56"/>
        <v>8.406078241189784</v>
      </c>
      <c r="Y103" s="37">
        <f t="shared" si="57"/>
        <v>0</v>
      </c>
      <c r="Z103" s="34">
        <f t="shared" si="58"/>
        <v>200</v>
      </c>
      <c r="AA103" s="33">
        <f t="shared" si="59"/>
        <v>0.8203445447087777</v>
      </c>
      <c r="AB103" s="38">
        <f t="shared" si="60"/>
        <v>378.06081654080685</v>
      </c>
      <c r="AC103" s="38">
        <f t="shared" si="61"/>
        <v>194.44476093591047</v>
      </c>
      <c r="AD103" s="38">
        <f t="shared" si="62"/>
        <v>95.6273748723187</v>
      </c>
      <c r="AF103" s="12"/>
      <c r="AH103" s="13"/>
    </row>
    <row r="104" spans="1:34" ht="19.5" customHeight="1">
      <c r="A104" s="29" t="s">
        <v>146</v>
      </c>
      <c r="B104" s="40" t="s">
        <v>148</v>
      </c>
      <c r="C104" s="41">
        <v>24380</v>
      </c>
      <c r="D104" s="30">
        <v>0.9995483288166216</v>
      </c>
      <c r="E104" s="31">
        <v>0.9015586546349467</v>
      </c>
      <c r="F104" s="31">
        <v>0.0955701394585726</v>
      </c>
      <c r="G104" s="31">
        <v>0.0026661197703035273</v>
      </c>
      <c r="H104" s="31">
        <v>0</v>
      </c>
      <c r="I104" s="32">
        <f t="shared" si="42"/>
        <v>199.9096657633243</v>
      </c>
      <c r="J104" s="33">
        <f t="shared" si="43"/>
        <v>180.31173092698933</v>
      </c>
      <c r="K104" s="33">
        <f t="shared" si="44"/>
        <v>19.114027891714517</v>
      </c>
      <c r="L104" s="33">
        <f t="shared" si="45"/>
        <v>0.5332239540607054</v>
      </c>
      <c r="M104" s="33">
        <f t="shared" si="46"/>
        <v>0</v>
      </c>
      <c r="N104" s="34"/>
      <c r="O104" s="35">
        <f t="shared" si="47"/>
        <v>22.538966365873666</v>
      </c>
      <c r="P104" s="34">
        <f t="shared" si="48"/>
        <v>38.228055783429035</v>
      </c>
      <c r="Q104" s="34">
        <f t="shared" si="49"/>
        <v>2.6661197703035273</v>
      </c>
      <c r="R104" s="34">
        <f t="shared" si="50"/>
        <v>0</v>
      </c>
      <c r="S104" s="35">
        <f t="shared" si="51"/>
        <v>63.43314191960623</v>
      </c>
      <c r="T104" s="36">
        <f t="shared" si="52"/>
        <v>3.1529259618493377</v>
      </c>
      <c r="U104" s="34">
        <f t="shared" si="53"/>
        <v>200</v>
      </c>
      <c r="V104" s="37">
        <f t="shared" si="54"/>
        <v>71.0636922082121</v>
      </c>
      <c r="W104" s="37">
        <f t="shared" si="55"/>
        <v>120.53022955059812</v>
      </c>
      <c r="X104" s="37">
        <f t="shared" si="56"/>
        <v>8.406078241189784</v>
      </c>
      <c r="Y104" s="37">
        <f t="shared" si="57"/>
        <v>0</v>
      </c>
      <c r="Z104" s="34">
        <f t="shared" si="58"/>
        <v>200</v>
      </c>
      <c r="AA104" s="33">
        <f t="shared" si="59"/>
        <v>0.8203445447087777</v>
      </c>
      <c r="AB104" s="38">
        <f t="shared" si="60"/>
        <v>378.06081654080685</v>
      </c>
      <c r="AC104" s="38">
        <f t="shared" si="61"/>
        <v>194.44476093591047</v>
      </c>
      <c r="AD104" s="38">
        <f t="shared" si="62"/>
        <v>95.6273748723187</v>
      </c>
      <c r="AF104" s="12"/>
      <c r="AH104" s="13"/>
    </row>
    <row r="105" spans="1:34" ht="19.5" customHeight="1">
      <c r="A105" s="29" t="s">
        <v>149</v>
      </c>
      <c r="B105" s="40" t="s">
        <v>150</v>
      </c>
      <c r="C105" s="41">
        <v>19625</v>
      </c>
      <c r="D105" s="30">
        <v>0.9995483288166216</v>
      </c>
      <c r="E105" s="31">
        <v>0.6165605095541401</v>
      </c>
      <c r="F105" s="31">
        <v>0.33605095541401275</v>
      </c>
      <c r="G105" s="31">
        <v>0.03337579617834395</v>
      </c>
      <c r="H105" s="31">
        <v>0.013757961783439491</v>
      </c>
      <c r="I105" s="32">
        <f t="shared" si="42"/>
        <v>199.9096657633243</v>
      </c>
      <c r="J105" s="33">
        <f t="shared" si="43"/>
        <v>123.31210191082802</v>
      </c>
      <c r="K105" s="33">
        <f t="shared" si="44"/>
        <v>67.21019108280255</v>
      </c>
      <c r="L105" s="33">
        <f t="shared" si="45"/>
        <v>6.67515923566879</v>
      </c>
      <c r="M105" s="33">
        <f t="shared" si="46"/>
        <v>2.7515923566878984</v>
      </c>
      <c r="N105" s="34"/>
      <c r="O105" s="35">
        <f t="shared" si="47"/>
        <v>15.414012738853502</v>
      </c>
      <c r="P105" s="34">
        <f t="shared" si="48"/>
        <v>134.4203821656051</v>
      </c>
      <c r="Q105" s="34">
        <f t="shared" si="49"/>
        <v>33.37579617834395</v>
      </c>
      <c r="R105" s="34">
        <f t="shared" si="50"/>
        <v>27.515923566878982</v>
      </c>
      <c r="S105" s="35">
        <f t="shared" si="51"/>
        <v>210.72611464968156</v>
      </c>
      <c r="T105" s="36">
        <f t="shared" si="52"/>
        <v>0.9490992624833755</v>
      </c>
      <c r="U105" s="34">
        <f t="shared" si="53"/>
        <v>200</v>
      </c>
      <c r="V105" s="37">
        <f t="shared" si="54"/>
        <v>14.629428122355215</v>
      </c>
      <c r="W105" s="37">
        <f t="shared" si="55"/>
        <v>127.57828557610928</v>
      </c>
      <c r="X105" s="37">
        <f t="shared" si="56"/>
        <v>31.676943537661703</v>
      </c>
      <c r="Y105" s="37">
        <f t="shared" si="57"/>
        <v>26.115342763873773</v>
      </c>
      <c r="Z105" s="34">
        <f t="shared" si="58"/>
        <v>200</v>
      </c>
      <c r="AA105" s="33">
        <f t="shared" si="59"/>
        <v>1.019108280254777</v>
      </c>
      <c r="AB105" s="38">
        <f t="shared" si="60"/>
        <v>376.64934026389443</v>
      </c>
      <c r="AC105" s="38">
        <f t="shared" si="61"/>
        <v>194.07164480322905</v>
      </c>
      <c r="AD105" s="38">
        <f t="shared" si="62"/>
        <v>95.53752535496957</v>
      </c>
      <c r="AF105" s="12"/>
      <c r="AH105" s="13"/>
    </row>
    <row r="106" spans="1:34" ht="19.5" customHeight="1">
      <c r="A106" s="29" t="s">
        <v>149</v>
      </c>
      <c r="B106" s="40" t="s">
        <v>151</v>
      </c>
      <c r="C106" s="41">
        <v>19625</v>
      </c>
      <c r="D106" s="30">
        <v>0.9995483288166216</v>
      </c>
      <c r="E106" s="31">
        <v>0.6165605095541401</v>
      </c>
      <c r="F106" s="31">
        <v>0.33605095541401275</v>
      </c>
      <c r="G106" s="31">
        <v>0.03337579617834395</v>
      </c>
      <c r="H106" s="31">
        <v>0.013757961783439491</v>
      </c>
      <c r="I106" s="32">
        <f t="shared" si="42"/>
        <v>199.9096657633243</v>
      </c>
      <c r="J106" s="33">
        <f t="shared" si="43"/>
        <v>123.31210191082802</v>
      </c>
      <c r="K106" s="33">
        <f t="shared" si="44"/>
        <v>67.21019108280255</v>
      </c>
      <c r="L106" s="33">
        <f t="shared" si="45"/>
        <v>6.67515923566879</v>
      </c>
      <c r="M106" s="33">
        <f t="shared" si="46"/>
        <v>2.7515923566878984</v>
      </c>
      <c r="N106" s="34"/>
      <c r="O106" s="35">
        <f t="shared" si="47"/>
        <v>15.414012738853502</v>
      </c>
      <c r="P106" s="34">
        <f t="shared" si="48"/>
        <v>134.4203821656051</v>
      </c>
      <c r="Q106" s="34">
        <f t="shared" si="49"/>
        <v>33.37579617834395</v>
      </c>
      <c r="R106" s="34">
        <f t="shared" si="50"/>
        <v>27.515923566878982</v>
      </c>
      <c r="S106" s="35">
        <f t="shared" si="51"/>
        <v>210.72611464968156</v>
      </c>
      <c r="T106" s="36">
        <f t="shared" si="52"/>
        <v>0.9490992624833755</v>
      </c>
      <c r="U106" s="34">
        <f t="shared" si="53"/>
        <v>200</v>
      </c>
      <c r="V106" s="37">
        <f t="shared" si="54"/>
        <v>14.629428122355215</v>
      </c>
      <c r="W106" s="37">
        <f t="shared" si="55"/>
        <v>127.57828557610928</v>
      </c>
      <c r="X106" s="37">
        <f t="shared" si="56"/>
        <v>31.676943537661703</v>
      </c>
      <c r="Y106" s="37">
        <f t="shared" si="57"/>
        <v>26.115342763873773</v>
      </c>
      <c r="Z106" s="34">
        <f t="shared" si="58"/>
        <v>200</v>
      </c>
      <c r="AA106" s="33">
        <f t="shared" si="59"/>
        <v>1.019108280254777</v>
      </c>
      <c r="AB106" s="38">
        <f t="shared" si="60"/>
        <v>376.64934026389443</v>
      </c>
      <c r="AC106" s="38">
        <f t="shared" si="61"/>
        <v>194.07164480322905</v>
      </c>
      <c r="AD106" s="38">
        <f t="shared" si="62"/>
        <v>95.53752535496957</v>
      </c>
      <c r="AF106" s="12"/>
      <c r="AH106" s="13"/>
    </row>
    <row r="107" spans="1:34" ht="19.5" customHeight="1">
      <c r="A107" s="29" t="s">
        <v>149</v>
      </c>
      <c r="B107" s="40" t="s">
        <v>152</v>
      </c>
      <c r="C107" s="41">
        <v>19625</v>
      </c>
      <c r="D107" s="30">
        <v>0.9995483288166216</v>
      </c>
      <c r="E107" s="31">
        <v>0.6165605095541401</v>
      </c>
      <c r="F107" s="31">
        <v>0.33605095541401275</v>
      </c>
      <c r="G107" s="31">
        <v>0.03337579617834395</v>
      </c>
      <c r="H107" s="31">
        <v>0.013757961783439491</v>
      </c>
      <c r="I107" s="32">
        <f t="shared" si="42"/>
        <v>199.9096657633243</v>
      </c>
      <c r="J107" s="33">
        <f t="shared" si="43"/>
        <v>123.31210191082802</v>
      </c>
      <c r="K107" s="33">
        <f t="shared" si="44"/>
        <v>67.21019108280255</v>
      </c>
      <c r="L107" s="33">
        <f t="shared" si="45"/>
        <v>6.67515923566879</v>
      </c>
      <c r="M107" s="33">
        <f t="shared" si="46"/>
        <v>2.7515923566878984</v>
      </c>
      <c r="N107" s="34"/>
      <c r="O107" s="35">
        <f t="shared" si="47"/>
        <v>15.414012738853502</v>
      </c>
      <c r="P107" s="34">
        <f t="shared" si="48"/>
        <v>134.4203821656051</v>
      </c>
      <c r="Q107" s="34">
        <f t="shared" si="49"/>
        <v>33.37579617834395</v>
      </c>
      <c r="R107" s="34">
        <f t="shared" si="50"/>
        <v>27.515923566878982</v>
      </c>
      <c r="S107" s="35">
        <f t="shared" si="51"/>
        <v>210.72611464968156</v>
      </c>
      <c r="T107" s="36">
        <f t="shared" si="52"/>
        <v>0.9490992624833755</v>
      </c>
      <c r="U107" s="34">
        <f t="shared" si="53"/>
        <v>200</v>
      </c>
      <c r="V107" s="37">
        <f t="shared" si="54"/>
        <v>14.629428122355215</v>
      </c>
      <c r="W107" s="37">
        <f t="shared" si="55"/>
        <v>127.57828557610928</v>
      </c>
      <c r="X107" s="37">
        <f t="shared" si="56"/>
        <v>31.676943537661703</v>
      </c>
      <c r="Y107" s="37">
        <f t="shared" si="57"/>
        <v>26.115342763873773</v>
      </c>
      <c r="Z107" s="34">
        <f t="shared" si="58"/>
        <v>200</v>
      </c>
      <c r="AA107" s="33">
        <f t="shared" si="59"/>
        <v>1.019108280254777</v>
      </c>
      <c r="AB107" s="38">
        <f t="shared" si="60"/>
        <v>376.64934026389443</v>
      </c>
      <c r="AC107" s="38">
        <f t="shared" si="61"/>
        <v>194.07164480322905</v>
      </c>
      <c r="AD107" s="38">
        <f t="shared" si="62"/>
        <v>95.53752535496957</v>
      </c>
      <c r="AF107" s="12"/>
      <c r="AH107" s="13"/>
    </row>
    <row r="108" spans="1:34" ht="19.5" customHeight="1">
      <c r="A108" s="29" t="s">
        <v>153</v>
      </c>
      <c r="B108" s="40" t="s">
        <v>154</v>
      </c>
      <c r="C108" s="41">
        <v>113250</v>
      </c>
      <c r="D108" s="30">
        <v>0.9995483288166216</v>
      </c>
      <c r="E108" s="31">
        <v>0.7701986754966887</v>
      </c>
      <c r="F108" s="31">
        <v>0.17399558498896248</v>
      </c>
      <c r="G108" s="31">
        <v>0.044061810154525385</v>
      </c>
      <c r="H108" s="31">
        <v>0.007196467991169978</v>
      </c>
      <c r="I108" s="32">
        <f t="shared" si="42"/>
        <v>199.9096657633243</v>
      </c>
      <c r="J108" s="33">
        <f t="shared" si="43"/>
        <v>154.03973509933775</v>
      </c>
      <c r="K108" s="33">
        <f t="shared" si="44"/>
        <v>34.799116997792495</v>
      </c>
      <c r="L108" s="33">
        <f t="shared" si="45"/>
        <v>8.812362030905078</v>
      </c>
      <c r="M108" s="33">
        <f t="shared" si="46"/>
        <v>1.4392935982339956</v>
      </c>
      <c r="N108" s="34"/>
      <c r="O108" s="35">
        <f t="shared" si="47"/>
        <v>19.25496688741722</v>
      </c>
      <c r="P108" s="34">
        <f t="shared" si="48"/>
        <v>69.59823399558499</v>
      </c>
      <c r="Q108" s="34">
        <f t="shared" si="49"/>
        <v>44.06181015452539</v>
      </c>
      <c r="R108" s="34">
        <f t="shared" si="50"/>
        <v>14.392935982339957</v>
      </c>
      <c r="S108" s="35">
        <f t="shared" si="51"/>
        <v>147.30794701986758</v>
      </c>
      <c r="T108" s="36">
        <f t="shared" si="52"/>
        <v>1.3577000022478474</v>
      </c>
      <c r="U108" s="34">
        <f t="shared" si="53"/>
        <v>200</v>
      </c>
      <c r="V108" s="37">
        <f t="shared" si="54"/>
        <v>26.142468586328583</v>
      </c>
      <c r="W108" s="37">
        <f t="shared" si="55"/>
        <v>94.49352245225195</v>
      </c>
      <c r="X108" s="37">
        <f t="shared" si="56"/>
        <v>59.822719745843344</v>
      </c>
      <c r="Y108" s="37">
        <f t="shared" si="57"/>
        <v>19.541289215576082</v>
      </c>
      <c r="Z108" s="34">
        <f t="shared" si="58"/>
        <v>200</v>
      </c>
      <c r="AA108" s="33">
        <f t="shared" si="59"/>
        <v>0.17660044150110377</v>
      </c>
      <c r="AB108" s="38">
        <f t="shared" si="60"/>
        <v>382.7057280895514</v>
      </c>
      <c r="AC108" s="38">
        <f t="shared" si="61"/>
        <v>195.66309665476663</v>
      </c>
      <c r="AD108" s="38">
        <f t="shared" si="62"/>
        <v>95.91953769464908</v>
      </c>
      <c r="AF108" s="12"/>
      <c r="AH108" s="13"/>
    </row>
    <row r="109" spans="1:34" ht="19.5" customHeight="1">
      <c r="A109" s="29" t="s">
        <v>155</v>
      </c>
      <c r="B109" s="40" t="s">
        <v>156</v>
      </c>
      <c r="C109" s="41">
        <v>15</v>
      </c>
      <c r="D109" s="30">
        <v>0.9995483288166216</v>
      </c>
      <c r="E109" s="31">
        <v>0</v>
      </c>
      <c r="F109" s="31">
        <v>0.3333333333333333</v>
      </c>
      <c r="G109" s="31">
        <v>0.3333333333333333</v>
      </c>
      <c r="H109" s="31">
        <v>0</v>
      </c>
      <c r="I109" s="32">
        <f t="shared" si="42"/>
        <v>199.9096657633243</v>
      </c>
      <c r="J109" s="33">
        <f t="shared" si="43"/>
        <v>0</v>
      </c>
      <c r="K109" s="33">
        <f t="shared" si="44"/>
        <v>66.66666666666666</v>
      </c>
      <c r="L109" s="33">
        <f t="shared" si="45"/>
        <v>66.66666666666666</v>
      </c>
      <c r="M109" s="33">
        <f t="shared" si="46"/>
        <v>0</v>
      </c>
      <c r="N109" s="34"/>
      <c r="O109" s="35">
        <f t="shared" si="47"/>
        <v>0</v>
      </c>
      <c r="P109" s="34">
        <f t="shared" si="48"/>
        <v>133.33333333333331</v>
      </c>
      <c r="Q109" s="34">
        <f t="shared" si="49"/>
        <v>333.33333333333326</v>
      </c>
      <c r="R109" s="34">
        <f t="shared" si="50"/>
        <v>0</v>
      </c>
      <c r="S109" s="35">
        <f t="shared" si="51"/>
        <v>466.6666666666666</v>
      </c>
      <c r="T109" s="36">
        <f t="shared" si="52"/>
        <v>0.42857142857142866</v>
      </c>
      <c r="U109" s="34">
        <f t="shared" si="53"/>
        <v>200</v>
      </c>
      <c r="V109" s="37">
        <f t="shared" si="54"/>
        <v>0</v>
      </c>
      <c r="W109" s="37">
        <f t="shared" si="55"/>
        <v>57.142857142857146</v>
      </c>
      <c r="X109" s="37">
        <f t="shared" si="56"/>
        <v>142.85714285714286</v>
      </c>
      <c r="Y109" s="37">
        <f t="shared" si="57"/>
        <v>0</v>
      </c>
      <c r="Z109" s="34">
        <f t="shared" si="58"/>
        <v>200</v>
      </c>
      <c r="AA109" s="33">
        <f t="shared" si="59"/>
        <v>1333.3333333333335</v>
      </c>
      <c r="AB109" s="38">
        <f t="shared" si="60"/>
        <v>14.472361809045227</v>
      </c>
      <c r="AC109" s="38">
        <f t="shared" si="61"/>
        <v>14</v>
      </c>
      <c r="AD109" s="38">
        <f t="shared" si="62"/>
        <v>13.090909090909092</v>
      </c>
      <c r="AF109" s="12"/>
      <c r="AH109" s="13"/>
    </row>
    <row r="110" spans="1:34" ht="19.5" customHeight="1">
      <c r="A110" s="29" t="s">
        <v>157</v>
      </c>
      <c r="B110" s="40" t="s">
        <v>158</v>
      </c>
      <c r="C110" s="41">
        <v>2415</v>
      </c>
      <c r="D110" s="30">
        <v>0.9995483288166216</v>
      </c>
      <c r="E110" s="31">
        <v>0.9544513457556936</v>
      </c>
      <c r="F110" s="31">
        <v>0.041407867494824016</v>
      </c>
      <c r="G110" s="31">
        <v>0</v>
      </c>
      <c r="H110" s="31">
        <v>0</v>
      </c>
      <c r="I110" s="32">
        <f t="shared" si="42"/>
        <v>199.9096657633243</v>
      </c>
      <c r="J110" s="33">
        <f t="shared" si="43"/>
        <v>190.8902691511387</v>
      </c>
      <c r="K110" s="33">
        <f t="shared" si="44"/>
        <v>8.281573498964804</v>
      </c>
      <c r="L110" s="33">
        <f t="shared" si="45"/>
        <v>0</v>
      </c>
      <c r="M110" s="33">
        <f t="shared" si="46"/>
        <v>0</v>
      </c>
      <c r="N110" s="34"/>
      <c r="O110" s="35">
        <f t="shared" si="47"/>
        <v>23.86128364389234</v>
      </c>
      <c r="P110" s="34">
        <f t="shared" si="48"/>
        <v>16.563146997929607</v>
      </c>
      <c r="Q110" s="34">
        <f t="shared" si="49"/>
        <v>0</v>
      </c>
      <c r="R110" s="34">
        <f t="shared" si="50"/>
        <v>0</v>
      </c>
      <c r="S110" s="35">
        <f t="shared" si="51"/>
        <v>40.42443064182194</v>
      </c>
      <c r="T110" s="36">
        <f t="shared" si="52"/>
        <v>4.947503201024328</v>
      </c>
      <c r="U110" s="34">
        <f t="shared" si="53"/>
        <v>200</v>
      </c>
      <c r="V110" s="37">
        <f t="shared" si="54"/>
        <v>118.05377720870679</v>
      </c>
      <c r="W110" s="37">
        <f t="shared" si="55"/>
        <v>81.94622279129322</v>
      </c>
      <c r="X110" s="37">
        <f t="shared" si="56"/>
        <v>0</v>
      </c>
      <c r="Y110" s="37">
        <f t="shared" si="57"/>
        <v>0</v>
      </c>
      <c r="Z110" s="34">
        <f t="shared" si="58"/>
        <v>200</v>
      </c>
      <c r="AA110" s="33">
        <f t="shared" si="59"/>
        <v>8.281573498964804</v>
      </c>
      <c r="AB110" s="38">
        <f t="shared" si="60"/>
        <v>331.43674052894926</v>
      </c>
      <c r="AC110" s="38">
        <f t="shared" si="61"/>
        <v>181.35632183908046</v>
      </c>
      <c r="AD110" s="38">
        <f t="shared" si="62"/>
        <v>92.36653386454184</v>
      </c>
      <c r="AF110" s="12"/>
      <c r="AH110" s="13"/>
    </row>
    <row r="111" spans="1:34" ht="19.5" customHeight="1">
      <c r="A111" s="29" t="s">
        <v>157</v>
      </c>
      <c r="B111" s="40" t="s">
        <v>159</v>
      </c>
      <c r="C111" s="41">
        <v>2415</v>
      </c>
      <c r="D111" s="30">
        <v>0.9995483288166216</v>
      </c>
      <c r="E111" s="31">
        <v>0.9544513457556936</v>
      </c>
      <c r="F111" s="31">
        <v>0.041407867494824016</v>
      </c>
      <c r="G111" s="31">
        <v>0</v>
      </c>
      <c r="H111" s="31">
        <v>0</v>
      </c>
      <c r="I111" s="32">
        <f t="shared" si="42"/>
        <v>199.9096657633243</v>
      </c>
      <c r="J111" s="33">
        <f t="shared" si="43"/>
        <v>190.8902691511387</v>
      </c>
      <c r="K111" s="33">
        <f t="shared" si="44"/>
        <v>8.281573498964804</v>
      </c>
      <c r="L111" s="33">
        <f t="shared" si="45"/>
        <v>0</v>
      </c>
      <c r="M111" s="33">
        <f t="shared" si="46"/>
        <v>0</v>
      </c>
      <c r="N111" s="34"/>
      <c r="O111" s="35">
        <f t="shared" si="47"/>
        <v>23.86128364389234</v>
      </c>
      <c r="P111" s="34">
        <f t="shared" si="48"/>
        <v>16.563146997929607</v>
      </c>
      <c r="Q111" s="34">
        <f t="shared" si="49"/>
        <v>0</v>
      </c>
      <c r="R111" s="34">
        <f t="shared" si="50"/>
        <v>0</v>
      </c>
      <c r="S111" s="35">
        <f t="shared" si="51"/>
        <v>40.42443064182194</v>
      </c>
      <c r="T111" s="36">
        <f t="shared" si="52"/>
        <v>4.947503201024328</v>
      </c>
      <c r="U111" s="34">
        <f t="shared" si="53"/>
        <v>200</v>
      </c>
      <c r="V111" s="37">
        <f t="shared" si="54"/>
        <v>118.05377720870679</v>
      </c>
      <c r="W111" s="37">
        <f t="shared" si="55"/>
        <v>81.94622279129322</v>
      </c>
      <c r="X111" s="37">
        <f t="shared" si="56"/>
        <v>0</v>
      </c>
      <c r="Y111" s="37">
        <f t="shared" si="57"/>
        <v>0</v>
      </c>
      <c r="Z111" s="34">
        <f t="shared" si="58"/>
        <v>200</v>
      </c>
      <c r="AA111" s="33">
        <f t="shared" si="59"/>
        <v>8.281573498964804</v>
      </c>
      <c r="AB111" s="38">
        <f t="shared" si="60"/>
        <v>331.43674052894926</v>
      </c>
      <c r="AC111" s="38">
        <f t="shared" si="61"/>
        <v>181.35632183908046</v>
      </c>
      <c r="AD111" s="38">
        <f t="shared" si="62"/>
        <v>92.36653386454184</v>
      </c>
      <c r="AF111" s="12"/>
      <c r="AH111" s="13"/>
    </row>
    <row r="112" spans="1:34" ht="19.5" customHeight="1">
      <c r="A112" s="29" t="s">
        <v>157</v>
      </c>
      <c r="B112" s="40" t="s">
        <v>160</v>
      </c>
      <c r="C112" s="41">
        <v>12565</v>
      </c>
      <c r="D112" s="30">
        <v>0.9995483288166216</v>
      </c>
      <c r="E112" s="31">
        <v>0.9450855551134103</v>
      </c>
      <c r="F112" s="31">
        <v>0.050935137286112216</v>
      </c>
      <c r="G112" s="31">
        <v>0.003581376840429765</v>
      </c>
      <c r="H112" s="31">
        <v>0.0007958615200955034</v>
      </c>
      <c r="I112" s="32">
        <f t="shared" si="42"/>
        <v>199.9096657633243</v>
      </c>
      <c r="J112" s="33">
        <f t="shared" si="43"/>
        <v>189.01711102268206</v>
      </c>
      <c r="K112" s="33">
        <f t="shared" si="44"/>
        <v>10.187027457222444</v>
      </c>
      <c r="L112" s="33">
        <f t="shared" si="45"/>
        <v>0.716275368085953</v>
      </c>
      <c r="M112" s="33">
        <f t="shared" si="46"/>
        <v>0.15917230401910068</v>
      </c>
      <c r="N112" s="34"/>
      <c r="O112" s="35">
        <f t="shared" si="47"/>
        <v>23.627138877835257</v>
      </c>
      <c r="P112" s="34">
        <f t="shared" si="48"/>
        <v>20.374054914444887</v>
      </c>
      <c r="Q112" s="34">
        <f t="shared" si="49"/>
        <v>3.5813768404297655</v>
      </c>
      <c r="R112" s="34">
        <f t="shared" si="50"/>
        <v>1.5917230401910067</v>
      </c>
      <c r="S112" s="35">
        <f t="shared" si="51"/>
        <v>49.17429367290092</v>
      </c>
      <c r="T112" s="36">
        <f t="shared" si="52"/>
        <v>4.067165688852922</v>
      </c>
      <c r="U112" s="34">
        <f t="shared" si="53"/>
        <v>200</v>
      </c>
      <c r="V112" s="37">
        <f t="shared" si="54"/>
        <v>96.0954885696945</v>
      </c>
      <c r="W112" s="37">
        <f t="shared" si="55"/>
        <v>82.86465709083551</v>
      </c>
      <c r="X112" s="37">
        <f t="shared" si="56"/>
        <v>14.56605300424843</v>
      </c>
      <c r="Y112" s="37">
        <f t="shared" si="57"/>
        <v>6.473801335221524</v>
      </c>
      <c r="Z112" s="34">
        <f t="shared" si="58"/>
        <v>200</v>
      </c>
      <c r="AA112" s="33">
        <f t="shared" si="59"/>
        <v>1.591723040191007</v>
      </c>
      <c r="AB112" s="38">
        <f t="shared" si="60"/>
        <v>372.6413345690454</v>
      </c>
      <c r="AC112" s="38">
        <f t="shared" si="61"/>
        <v>193.00470219435738</v>
      </c>
      <c r="AD112" s="38">
        <f t="shared" si="62"/>
        <v>95.27962085308057</v>
      </c>
      <c r="AF112" s="12"/>
      <c r="AH112" s="13"/>
    </row>
    <row r="113" spans="1:34" ht="19.5" customHeight="1">
      <c r="A113" s="29" t="s">
        <v>157</v>
      </c>
      <c r="B113" s="40" t="s">
        <v>161</v>
      </c>
      <c r="C113" s="41">
        <v>12565</v>
      </c>
      <c r="D113" s="30">
        <v>0.9995483288166216</v>
      </c>
      <c r="E113" s="31">
        <v>0.9450855551134103</v>
      </c>
      <c r="F113" s="31">
        <v>0.050935137286112216</v>
      </c>
      <c r="G113" s="31">
        <v>0.003581376840429765</v>
      </c>
      <c r="H113" s="31">
        <v>0.0007958615200955034</v>
      </c>
      <c r="I113" s="32">
        <f t="shared" si="42"/>
        <v>199.9096657633243</v>
      </c>
      <c r="J113" s="33">
        <f t="shared" si="43"/>
        <v>189.01711102268206</v>
      </c>
      <c r="K113" s="33">
        <f t="shared" si="44"/>
        <v>10.187027457222444</v>
      </c>
      <c r="L113" s="33">
        <f t="shared" si="45"/>
        <v>0.716275368085953</v>
      </c>
      <c r="M113" s="33">
        <f t="shared" si="46"/>
        <v>0.15917230401910068</v>
      </c>
      <c r="N113" s="34"/>
      <c r="O113" s="35">
        <f t="shared" si="47"/>
        <v>23.627138877835257</v>
      </c>
      <c r="P113" s="34">
        <f t="shared" si="48"/>
        <v>20.374054914444887</v>
      </c>
      <c r="Q113" s="34">
        <f t="shared" si="49"/>
        <v>3.5813768404297655</v>
      </c>
      <c r="R113" s="34">
        <f t="shared" si="50"/>
        <v>1.5917230401910067</v>
      </c>
      <c r="S113" s="35">
        <f t="shared" si="51"/>
        <v>49.17429367290092</v>
      </c>
      <c r="T113" s="36">
        <f t="shared" si="52"/>
        <v>4.067165688852922</v>
      </c>
      <c r="U113" s="34">
        <f t="shared" si="53"/>
        <v>200</v>
      </c>
      <c r="V113" s="37">
        <f t="shared" si="54"/>
        <v>96.0954885696945</v>
      </c>
      <c r="W113" s="37">
        <f t="shared" si="55"/>
        <v>82.86465709083551</v>
      </c>
      <c r="X113" s="37">
        <f t="shared" si="56"/>
        <v>14.56605300424843</v>
      </c>
      <c r="Y113" s="37">
        <f t="shared" si="57"/>
        <v>6.473801335221524</v>
      </c>
      <c r="Z113" s="34">
        <f t="shared" si="58"/>
        <v>200</v>
      </c>
      <c r="AA113" s="33">
        <f t="shared" si="59"/>
        <v>1.591723040191007</v>
      </c>
      <c r="AB113" s="38">
        <f t="shared" si="60"/>
        <v>372.6413345690454</v>
      </c>
      <c r="AC113" s="38">
        <f t="shared" si="61"/>
        <v>193.00470219435738</v>
      </c>
      <c r="AD113" s="38">
        <f t="shared" si="62"/>
        <v>95.27962085308057</v>
      </c>
      <c r="AF113" s="12"/>
      <c r="AH113" s="13"/>
    </row>
    <row r="114" spans="1:34" ht="19.5" customHeight="1">
      <c r="A114" s="29" t="s">
        <v>162</v>
      </c>
      <c r="B114" s="40" t="s">
        <v>163</v>
      </c>
      <c r="C114" s="41">
        <v>5435</v>
      </c>
      <c r="D114" s="30">
        <v>0.9995483288166216</v>
      </c>
      <c r="E114" s="31">
        <v>0.860165593376265</v>
      </c>
      <c r="F114" s="31">
        <v>0.10947562097516099</v>
      </c>
      <c r="G114" s="31">
        <v>0.02391904323827047</v>
      </c>
      <c r="H114" s="31">
        <v>0.006439742410303588</v>
      </c>
      <c r="I114" s="32">
        <f t="shared" si="42"/>
        <v>199.9096657633243</v>
      </c>
      <c r="J114" s="33">
        <f t="shared" si="43"/>
        <v>172.033118675253</v>
      </c>
      <c r="K114" s="33">
        <f t="shared" si="44"/>
        <v>21.8951241950322</v>
      </c>
      <c r="L114" s="33">
        <f t="shared" si="45"/>
        <v>4.783808647654094</v>
      </c>
      <c r="M114" s="33">
        <f t="shared" si="46"/>
        <v>1.2879484820607177</v>
      </c>
      <c r="N114" s="34"/>
      <c r="O114" s="35">
        <f t="shared" si="47"/>
        <v>21.504139834406626</v>
      </c>
      <c r="P114" s="34">
        <f t="shared" si="48"/>
        <v>43.7902483900644</v>
      </c>
      <c r="Q114" s="34">
        <f t="shared" si="49"/>
        <v>23.919043238270472</v>
      </c>
      <c r="R114" s="34">
        <f t="shared" si="50"/>
        <v>12.879484820607177</v>
      </c>
      <c r="S114" s="35">
        <f t="shared" si="51"/>
        <v>102.09291628334867</v>
      </c>
      <c r="T114" s="36">
        <f t="shared" si="52"/>
        <v>1.9589997747240369</v>
      </c>
      <c r="U114" s="34">
        <f t="shared" si="53"/>
        <v>200</v>
      </c>
      <c r="V114" s="37">
        <f t="shared" si="54"/>
        <v>42.12660509123677</v>
      </c>
      <c r="W114" s="37">
        <f t="shared" si="55"/>
        <v>85.78508673124577</v>
      </c>
      <c r="X114" s="37">
        <f t="shared" si="56"/>
        <v>46.85740031538635</v>
      </c>
      <c r="Y114" s="37">
        <f t="shared" si="57"/>
        <v>25.23090786213111</v>
      </c>
      <c r="Z114" s="34">
        <f t="shared" si="58"/>
        <v>200</v>
      </c>
      <c r="AA114" s="33">
        <f t="shared" si="59"/>
        <v>3.6798528058877644</v>
      </c>
      <c r="AB114" s="38">
        <f t="shared" si="60"/>
        <v>358.7212100378137</v>
      </c>
      <c r="AC114" s="38">
        <f t="shared" si="61"/>
        <v>189.2113676731794</v>
      </c>
      <c r="AD114" s="38">
        <f t="shared" si="62"/>
        <v>94.35081374321881</v>
      </c>
      <c r="AF114" s="12"/>
      <c r="AH114" s="13"/>
    </row>
    <row r="115" spans="1:34" ht="19.5" customHeight="1">
      <c r="A115" s="29" t="s">
        <v>164</v>
      </c>
      <c r="B115" s="40" t="s">
        <v>165</v>
      </c>
      <c r="C115" s="41">
        <v>64145</v>
      </c>
      <c r="D115" s="30">
        <v>0.9995483288166216</v>
      </c>
      <c r="E115" s="31">
        <v>0.8124561540260348</v>
      </c>
      <c r="F115" s="31">
        <v>0.16836854002650245</v>
      </c>
      <c r="G115" s="31">
        <v>0.015121989243121053</v>
      </c>
      <c r="H115" s="31">
        <v>0.004131265102502143</v>
      </c>
      <c r="I115" s="32">
        <f t="shared" si="42"/>
        <v>199.9096657633243</v>
      </c>
      <c r="J115" s="33">
        <f t="shared" si="43"/>
        <v>162.49123080520695</v>
      </c>
      <c r="K115" s="33">
        <f t="shared" si="44"/>
        <v>33.67370800530049</v>
      </c>
      <c r="L115" s="33">
        <f t="shared" si="45"/>
        <v>3.0243978486242105</v>
      </c>
      <c r="M115" s="33">
        <f t="shared" si="46"/>
        <v>0.8262530205004287</v>
      </c>
      <c r="N115" s="34"/>
      <c r="O115" s="35">
        <f t="shared" si="47"/>
        <v>20.31140385065087</v>
      </c>
      <c r="P115" s="34">
        <f t="shared" si="48"/>
        <v>67.34741601060098</v>
      </c>
      <c r="Q115" s="34">
        <f t="shared" si="49"/>
        <v>15.121989243121053</v>
      </c>
      <c r="R115" s="34">
        <f t="shared" si="50"/>
        <v>8.262530205004287</v>
      </c>
      <c r="S115" s="35">
        <f t="shared" si="51"/>
        <v>111.04333930937719</v>
      </c>
      <c r="T115" s="36">
        <f t="shared" si="52"/>
        <v>1.8010985732586913</v>
      </c>
      <c r="U115" s="34">
        <f t="shared" si="53"/>
        <v>200</v>
      </c>
      <c r="V115" s="37">
        <f t="shared" si="54"/>
        <v>36.58284049628837</v>
      </c>
      <c r="W115" s="37">
        <f t="shared" si="55"/>
        <v>121.29933488935296</v>
      </c>
      <c r="X115" s="37">
        <f t="shared" si="56"/>
        <v>27.236193250618605</v>
      </c>
      <c r="Y115" s="37">
        <f t="shared" si="57"/>
        <v>14.881631363740064</v>
      </c>
      <c r="Z115" s="34">
        <f t="shared" si="58"/>
        <v>200</v>
      </c>
      <c r="AA115" s="33">
        <f t="shared" si="59"/>
        <v>0.3117935926416712</v>
      </c>
      <c r="AB115" s="38">
        <f t="shared" si="60"/>
        <v>381.72080337217955</v>
      </c>
      <c r="AC115" s="38">
        <f t="shared" si="61"/>
        <v>195.4059682934411</v>
      </c>
      <c r="AD115" s="38">
        <f t="shared" si="62"/>
        <v>95.85803237858032</v>
      </c>
      <c r="AF115" s="12"/>
      <c r="AH115" s="13"/>
    </row>
    <row r="116" spans="1:34" ht="19.5" customHeight="1">
      <c r="A116" s="29" t="s">
        <v>164</v>
      </c>
      <c r="B116" s="40" t="s">
        <v>166</v>
      </c>
      <c r="C116" s="41">
        <v>64145</v>
      </c>
      <c r="D116" s="30">
        <v>0.9995483288166216</v>
      </c>
      <c r="E116" s="31">
        <v>0.8124561540260348</v>
      </c>
      <c r="F116" s="31">
        <v>0.16836854002650245</v>
      </c>
      <c r="G116" s="31">
        <v>0.015121989243121053</v>
      </c>
      <c r="H116" s="31">
        <v>0.004131265102502143</v>
      </c>
      <c r="I116" s="32">
        <f t="shared" si="42"/>
        <v>199.9096657633243</v>
      </c>
      <c r="J116" s="33">
        <f t="shared" si="43"/>
        <v>162.49123080520695</v>
      </c>
      <c r="K116" s="33">
        <f t="shared" si="44"/>
        <v>33.67370800530049</v>
      </c>
      <c r="L116" s="33">
        <f t="shared" si="45"/>
        <v>3.0243978486242105</v>
      </c>
      <c r="M116" s="33">
        <f t="shared" si="46"/>
        <v>0.8262530205004287</v>
      </c>
      <c r="N116" s="34"/>
      <c r="O116" s="35">
        <f t="shared" si="47"/>
        <v>20.31140385065087</v>
      </c>
      <c r="P116" s="34">
        <f t="shared" si="48"/>
        <v>67.34741601060098</v>
      </c>
      <c r="Q116" s="34">
        <f t="shared" si="49"/>
        <v>15.121989243121053</v>
      </c>
      <c r="R116" s="34">
        <f t="shared" si="50"/>
        <v>8.262530205004287</v>
      </c>
      <c r="S116" s="35">
        <f t="shared" si="51"/>
        <v>111.04333930937719</v>
      </c>
      <c r="T116" s="36">
        <f t="shared" si="52"/>
        <v>1.8010985732586913</v>
      </c>
      <c r="U116" s="34">
        <f t="shared" si="53"/>
        <v>200</v>
      </c>
      <c r="V116" s="37">
        <f t="shared" si="54"/>
        <v>36.58284049628837</v>
      </c>
      <c r="W116" s="37">
        <f t="shared" si="55"/>
        <v>121.29933488935296</v>
      </c>
      <c r="X116" s="37">
        <f t="shared" si="56"/>
        <v>27.236193250618605</v>
      </c>
      <c r="Y116" s="37">
        <f t="shared" si="57"/>
        <v>14.881631363740064</v>
      </c>
      <c r="Z116" s="34">
        <f t="shared" si="58"/>
        <v>200</v>
      </c>
      <c r="AA116" s="33">
        <f t="shared" si="59"/>
        <v>0.3117935926416712</v>
      </c>
      <c r="AB116" s="38">
        <f t="shared" si="60"/>
        <v>381.72080337217955</v>
      </c>
      <c r="AC116" s="38">
        <f t="shared" si="61"/>
        <v>195.4059682934411</v>
      </c>
      <c r="AD116" s="38">
        <f t="shared" si="62"/>
        <v>95.85803237858032</v>
      </c>
      <c r="AF116" s="12"/>
      <c r="AH116" s="13"/>
    </row>
    <row r="117" spans="1:34" ht="19.5" customHeight="1">
      <c r="A117" s="29" t="s">
        <v>164</v>
      </c>
      <c r="B117" s="40" t="s">
        <v>167</v>
      </c>
      <c r="C117" s="41">
        <v>112480</v>
      </c>
      <c r="D117" s="30">
        <v>0.9995483288166216</v>
      </c>
      <c r="E117" s="31">
        <v>0.7697368421052632</v>
      </c>
      <c r="F117" s="31">
        <v>0.20616998577524892</v>
      </c>
      <c r="G117" s="31">
        <v>0.020225817923186343</v>
      </c>
      <c r="H117" s="31">
        <v>0.0038673541963015648</v>
      </c>
      <c r="I117" s="32">
        <f t="shared" si="42"/>
        <v>199.9096657633243</v>
      </c>
      <c r="J117" s="33">
        <f t="shared" si="43"/>
        <v>153.94736842105263</v>
      </c>
      <c r="K117" s="33">
        <f t="shared" si="44"/>
        <v>41.233997155049785</v>
      </c>
      <c r="L117" s="33">
        <f t="shared" si="45"/>
        <v>4.045163584637269</v>
      </c>
      <c r="M117" s="33">
        <f t="shared" si="46"/>
        <v>0.7734708392603129</v>
      </c>
      <c r="N117" s="34"/>
      <c r="O117" s="35">
        <f t="shared" si="47"/>
        <v>19.24342105263158</v>
      </c>
      <c r="P117" s="34">
        <f t="shared" si="48"/>
        <v>82.46799431009957</v>
      </c>
      <c r="Q117" s="34">
        <f t="shared" si="49"/>
        <v>20.225817923186344</v>
      </c>
      <c r="R117" s="34">
        <f t="shared" si="50"/>
        <v>7.734708392603129</v>
      </c>
      <c r="S117" s="35">
        <f t="shared" si="51"/>
        <v>129.67194167852062</v>
      </c>
      <c r="T117" s="36">
        <f t="shared" si="52"/>
        <v>1.542353707449179</v>
      </c>
      <c r="U117" s="34">
        <f t="shared" si="53"/>
        <v>200.00000000000003</v>
      </c>
      <c r="V117" s="37">
        <f t="shared" si="54"/>
        <v>29.6801618045319</v>
      </c>
      <c r="W117" s="37">
        <f t="shared" si="55"/>
        <v>127.19481677007988</v>
      </c>
      <c r="X117" s="37">
        <f t="shared" si="56"/>
        <v>31.195365260018516</v>
      </c>
      <c r="Y117" s="37">
        <f t="shared" si="57"/>
        <v>11.929656165369718</v>
      </c>
      <c r="Z117" s="34">
        <f t="shared" si="58"/>
        <v>200.00000000000003</v>
      </c>
      <c r="AA117" s="33">
        <f t="shared" si="59"/>
        <v>0.17780938833570414</v>
      </c>
      <c r="AB117" s="38">
        <f t="shared" si="60"/>
        <v>382.69689800909066</v>
      </c>
      <c r="AC117" s="38">
        <f t="shared" si="61"/>
        <v>195.66079431994675</v>
      </c>
      <c r="AD117" s="38">
        <f t="shared" si="62"/>
        <v>95.91898734177215</v>
      </c>
      <c r="AF117" s="12"/>
      <c r="AH117" s="13"/>
    </row>
    <row r="118" spans="1:34" ht="19.5" customHeight="1">
      <c r="A118" s="29" t="s">
        <v>168</v>
      </c>
      <c r="B118" s="40" t="s">
        <v>169</v>
      </c>
      <c r="C118" s="41">
        <v>43445</v>
      </c>
      <c r="D118" s="30">
        <v>0.9995483288166216</v>
      </c>
      <c r="E118" s="31">
        <v>0.9533893428472782</v>
      </c>
      <c r="F118" s="31">
        <v>0.039475198526873055</v>
      </c>
      <c r="G118" s="31">
        <v>0.004488433651743584</v>
      </c>
      <c r="H118" s="31">
        <v>0.0026470249741051906</v>
      </c>
      <c r="I118" s="32">
        <f t="shared" si="42"/>
        <v>199.9096657633243</v>
      </c>
      <c r="J118" s="33">
        <f t="shared" si="43"/>
        <v>190.67786856945563</v>
      </c>
      <c r="K118" s="33">
        <f t="shared" si="44"/>
        <v>7.895039705374611</v>
      </c>
      <c r="L118" s="33">
        <f t="shared" si="45"/>
        <v>0.8976867303487167</v>
      </c>
      <c r="M118" s="33">
        <f t="shared" si="46"/>
        <v>0.5294049948210381</v>
      </c>
      <c r="N118" s="34"/>
      <c r="O118" s="35">
        <f t="shared" si="47"/>
        <v>23.834733571181953</v>
      </c>
      <c r="P118" s="34">
        <f t="shared" si="48"/>
        <v>15.790079410749222</v>
      </c>
      <c r="Q118" s="34">
        <f t="shared" si="49"/>
        <v>4.488433651743583</v>
      </c>
      <c r="R118" s="34">
        <f t="shared" si="50"/>
        <v>5.294049948210381</v>
      </c>
      <c r="S118" s="35">
        <f t="shared" si="51"/>
        <v>49.407296581885134</v>
      </c>
      <c r="T118" s="36">
        <f t="shared" si="52"/>
        <v>4.04798509201025</v>
      </c>
      <c r="U118" s="34">
        <f t="shared" si="53"/>
        <v>200</v>
      </c>
      <c r="V118" s="37">
        <f t="shared" si="54"/>
        <v>96.48264616818076</v>
      </c>
      <c r="W118" s="37">
        <f t="shared" si="55"/>
        <v>63.91800605637084</v>
      </c>
      <c r="X118" s="37">
        <f t="shared" si="56"/>
        <v>18.16911250873515</v>
      </c>
      <c r="Y118" s="37">
        <f t="shared" si="57"/>
        <v>21.430235266713257</v>
      </c>
      <c r="Z118" s="34">
        <f t="shared" si="58"/>
        <v>200</v>
      </c>
      <c r="AA118" s="33">
        <f t="shared" si="59"/>
        <v>0.46035216940959833</v>
      </c>
      <c r="AB118" s="38">
        <f t="shared" si="60"/>
        <v>380.6443369535457</v>
      </c>
      <c r="AC118" s="38">
        <f t="shared" si="61"/>
        <v>195.12419798350138</v>
      </c>
      <c r="AD118" s="38">
        <f t="shared" si="62"/>
        <v>95.79053743683968</v>
      </c>
      <c r="AF118" s="12"/>
      <c r="AH118" s="13"/>
    </row>
    <row r="119" spans="1:34" ht="19.5" customHeight="1">
      <c r="A119" s="29" t="s">
        <v>168</v>
      </c>
      <c r="B119" s="40" t="s">
        <v>170</v>
      </c>
      <c r="C119" s="41">
        <v>43445</v>
      </c>
      <c r="D119" s="30">
        <v>0.9995483288166216</v>
      </c>
      <c r="E119" s="31">
        <v>0.9533893428472782</v>
      </c>
      <c r="F119" s="31">
        <v>0.039475198526873055</v>
      </c>
      <c r="G119" s="31">
        <v>0.004488433651743584</v>
      </c>
      <c r="H119" s="31">
        <v>0.0026470249741051906</v>
      </c>
      <c r="I119" s="32">
        <f t="shared" si="42"/>
        <v>199.9096657633243</v>
      </c>
      <c r="J119" s="33">
        <f t="shared" si="43"/>
        <v>190.67786856945563</v>
      </c>
      <c r="K119" s="33">
        <f t="shared" si="44"/>
        <v>7.895039705374611</v>
      </c>
      <c r="L119" s="33">
        <f t="shared" si="45"/>
        <v>0.8976867303487167</v>
      </c>
      <c r="M119" s="33">
        <f t="shared" si="46"/>
        <v>0.5294049948210381</v>
      </c>
      <c r="N119" s="34"/>
      <c r="O119" s="35">
        <f t="shared" si="47"/>
        <v>23.834733571181953</v>
      </c>
      <c r="P119" s="34">
        <f t="shared" si="48"/>
        <v>15.790079410749222</v>
      </c>
      <c r="Q119" s="34">
        <f t="shared" si="49"/>
        <v>4.488433651743583</v>
      </c>
      <c r="R119" s="34">
        <f t="shared" si="50"/>
        <v>5.294049948210381</v>
      </c>
      <c r="S119" s="35">
        <f t="shared" si="51"/>
        <v>49.407296581885134</v>
      </c>
      <c r="T119" s="36">
        <f t="shared" si="52"/>
        <v>4.04798509201025</v>
      </c>
      <c r="U119" s="34">
        <f t="shared" si="53"/>
        <v>200</v>
      </c>
      <c r="V119" s="37">
        <f t="shared" si="54"/>
        <v>96.48264616818076</v>
      </c>
      <c r="W119" s="37">
        <f t="shared" si="55"/>
        <v>63.91800605637084</v>
      </c>
      <c r="X119" s="37">
        <f t="shared" si="56"/>
        <v>18.16911250873515</v>
      </c>
      <c r="Y119" s="37">
        <f t="shared" si="57"/>
        <v>21.430235266713257</v>
      </c>
      <c r="Z119" s="34">
        <f t="shared" si="58"/>
        <v>200</v>
      </c>
      <c r="AA119" s="33">
        <f t="shared" si="59"/>
        <v>0.46035216940959833</v>
      </c>
      <c r="AB119" s="38">
        <f t="shared" si="60"/>
        <v>380.6443369535457</v>
      </c>
      <c r="AC119" s="38">
        <f t="shared" si="61"/>
        <v>195.12419798350138</v>
      </c>
      <c r="AD119" s="38">
        <f t="shared" si="62"/>
        <v>95.79053743683968</v>
      </c>
      <c r="AF119" s="12"/>
      <c r="AH119" s="13"/>
    </row>
    <row r="120" spans="1:34" ht="19.5" customHeight="1">
      <c r="A120" s="29" t="s">
        <v>171</v>
      </c>
      <c r="B120" s="40" t="s">
        <v>172</v>
      </c>
      <c r="C120" s="41">
        <v>1520</v>
      </c>
      <c r="D120" s="30">
        <v>0.9995483288166216</v>
      </c>
      <c r="E120" s="31">
        <v>0.9078947368421053</v>
      </c>
      <c r="F120" s="31">
        <v>0.06907894736842106</v>
      </c>
      <c r="G120" s="31">
        <v>0.019736842105263157</v>
      </c>
      <c r="H120" s="31">
        <v>0.006578947368421052</v>
      </c>
      <c r="I120" s="32">
        <f t="shared" si="42"/>
        <v>199.9096657633243</v>
      </c>
      <c r="J120" s="33">
        <f t="shared" si="43"/>
        <v>181.57894736842107</v>
      </c>
      <c r="K120" s="33">
        <f t="shared" si="44"/>
        <v>13.815789473684212</v>
      </c>
      <c r="L120" s="33">
        <f t="shared" si="45"/>
        <v>3.9473684210526314</v>
      </c>
      <c r="M120" s="33">
        <f t="shared" si="46"/>
        <v>1.3157894736842104</v>
      </c>
      <c r="N120" s="34"/>
      <c r="O120" s="35">
        <f t="shared" si="47"/>
        <v>22.697368421052634</v>
      </c>
      <c r="P120" s="34">
        <f t="shared" si="48"/>
        <v>27.631578947368425</v>
      </c>
      <c r="Q120" s="34">
        <f t="shared" si="49"/>
        <v>19.736842105263158</v>
      </c>
      <c r="R120" s="34">
        <f t="shared" si="50"/>
        <v>13.157894736842104</v>
      </c>
      <c r="S120" s="35">
        <f t="shared" si="51"/>
        <v>83.22368421052633</v>
      </c>
      <c r="T120" s="36">
        <f t="shared" si="52"/>
        <v>2.403162055335968</v>
      </c>
      <c r="U120" s="34">
        <f t="shared" si="53"/>
        <v>200</v>
      </c>
      <c r="V120" s="37">
        <f t="shared" si="54"/>
        <v>54.54545454545454</v>
      </c>
      <c r="W120" s="37">
        <f t="shared" si="55"/>
        <v>66.40316205533597</v>
      </c>
      <c r="X120" s="37">
        <f t="shared" si="56"/>
        <v>47.43083003952568</v>
      </c>
      <c r="Y120" s="37">
        <f t="shared" si="57"/>
        <v>31.620553359683786</v>
      </c>
      <c r="Z120" s="34">
        <f t="shared" si="58"/>
        <v>200</v>
      </c>
      <c r="AA120" s="33">
        <f t="shared" si="59"/>
        <v>13.157894736842104</v>
      </c>
      <c r="AB120" s="38">
        <f t="shared" si="60"/>
        <v>306.7157120336311</v>
      </c>
      <c r="AC120" s="38">
        <f t="shared" si="61"/>
        <v>173.71428571428572</v>
      </c>
      <c r="AD120" s="38">
        <f t="shared" si="62"/>
        <v>90.3529411764706</v>
      </c>
      <c r="AF120" s="12"/>
      <c r="AH120" s="13"/>
    </row>
    <row r="121" spans="1:34" ht="19.5" customHeight="1">
      <c r="A121" s="29" t="s">
        <v>171</v>
      </c>
      <c r="B121" s="40" t="s">
        <v>173</v>
      </c>
      <c r="C121" s="41">
        <v>1520</v>
      </c>
      <c r="D121" s="30">
        <v>0.9995483288166216</v>
      </c>
      <c r="E121" s="31">
        <v>0.9078947368421053</v>
      </c>
      <c r="F121" s="31">
        <v>0.06907894736842106</v>
      </c>
      <c r="G121" s="31">
        <v>0.019736842105263157</v>
      </c>
      <c r="H121" s="31">
        <v>0.006578947368421052</v>
      </c>
      <c r="I121" s="32">
        <f t="shared" si="42"/>
        <v>199.9096657633243</v>
      </c>
      <c r="J121" s="33">
        <f t="shared" si="43"/>
        <v>181.57894736842107</v>
      </c>
      <c r="K121" s="33">
        <f t="shared" si="44"/>
        <v>13.815789473684212</v>
      </c>
      <c r="L121" s="33">
        <f t="shared" si="45"/>
        <v>3.9473684210526314</v>
      </c>
      <c r="M121" s="33">
        <f t="shared" si="46"/>
        <v>1.3157894736842104</v>
      </c>
      <c r="N121" s="34"/>
      <c r="O121" s="35">
        <f t="shared" si="47"/>
        <v>22.697368421052634</v>
      </c>
      <c r="P121" s="34">
        <f t="shared" si="48"/>
        <v>27.631578947368425</v>
      </c>
      <c r="Q121" s="34">
        <f t="shared" si="49"/>
        <v>19.736842105263158</v>
      </c>
      <c r="R121" s="34">
        <f t="shared" si="50"/>
        <v>13.157894736842104</v>
      </c>
      <c r="S121" s="35">
        <f t="shared" si="51"/>
        <v>83.22368421052633</v>
      </c>
      <c r="T121" s="36">
        <f t="shared" si="52"/>
        <v>2.403162055335968</v>
      </c>
      <c r="U121" s="34">
        <f t="shared" si="53"/>
        <v>200</v>
      </c>
      <c r="V121" s="37">
        <f t="shared" si="54"/>
        <v>54.54545454545454</v>
      </c>
      <c r="W121" s="37">
        <f t="shared" si="55"/>
        <v>66.40316205533597</v>
      </c>
      <c r="X121" s="37">
        <f t="shared" si="56"/>
        <v>47.43083003952568</v>
      </c>
      <c r="Y121" s="37">
        <f t="shared" si="57"/>
        <v>31.620553359683786</v>
      </c>
      <c r="Z121" s="34">
        <f t="shared" si="58"/>
        <v>200</v>
      </c>
      <c r="AA121" s="33">
        <f t="shared" si="59"/>
        <v>13.157894736842104</v>
      </c>
      <c r="AB121" s="38">
        <f t="shared" si="60"/>
        <v>306.7157120336311</v>
      </c>
      <c r="AC121" s="38">
        <f t="shared" si="61"/>
        <v>173.71428571428572</v>
      </c>
      <c r="AD121" s="38">
        <f t="shared" si="62"/>
        <v>90.3529411764706</v>
      </c>
      <c r="AF121" s="12"/>
      <c r="AH121" s="13"/>
    </row>
    <row r="122" spans="1:34" ht="19.5" customHeight="1">
      <c r="A122" s="29" t="s">
        <v>171</v>
      </c>
      <c r="B122" s="40" t="s">
        <v>174</v>
      </c>
      <c r="C122" s="41">
        <v>1520</v>
      </c>
      <c r="D122" s="30">
        <v>0.9995483288166216</v>
      </c>
      <c r="E122" s="31">
        <v>0.9078947368421053</v>
      </c>
      <c r="F122" s="31">
        <v>0.06907894736842106</v>
      </c>
      <c r="G122" s="31">
        <v>0.019736842105263157</v>
      </c>
      <c r="H122" s="31">
        <v>0.006578947368421052</v>
      </c>
      <c r="I122" s="32">
        <f t="shared" si="42"/>
        <v>199.9096657633243</v>
      </c>
      <c r="J122" s="33">
        <f t="shared" si="43"/>
        <v>181.57894736842107</v>
      </c>
      <c r="K122" s="33">
        <f t="shared" si="44"/>
        <v>13.815789473684212</v>
      </c>
      <c r="L122" s="33">
        <f t="shared" si="45"/>
        <v>3.9473684210526314</v>
      </c>
      <c r="M122" s="33">
        <f t="shared" si="46"/>
        <v>1.3157894736842104</v>
      </c>
      <c r="N122" s="34"/>
      <c r="O122" s="35">
        <f t="shared" si="47"/>
        <v>22.697368421052634</v>
      </c>
      <c r="P122" s="34">
        <f t="shared" si="48"/>
        <v>27.631578947368425</v>
      </c>
      <c r="Q122" s="34">
        <f t="shared" si="49"/>
        <v>19.736842105263158</v>
      </c>
      <c r="R122" s="34">
        <f t="shared" si="50"/>
        <v>13.157894736842104</v>
      </c>
      <c r="S122" s="35">
        <f t="shared" si="51"/>
        <v>83.22368421052633</v>
      </c>
      <c r="T122" s="36">
        <f t="shared" si="52"/>
        <v>2.403162055335968</v>
      </c>
      <c r="U122" s="34">
        <f t="shared" si="53"/>
        <v>200</v>
      </c>
      <c r="V122" s="37">
        <f t="shared" si="54"/>
        <v>54.54545454545454</v>
      </c>
      <c r="W122" s="37">
        <f t="shared" si="55"/>
        <v>66.40316205533597</v>
      </c>
      <c r="X122" s="37">
        <f t="shared" si="56"/>
        <v>47.43083003952568</v>
      </c>
      <c r="Y122" s="37">
        <f t="shared" si="57"/>
        <v>31.620553359683786</v>
      </c>
      <c r="Z122" s="34">
        <f t="shared" si="58"/>
        <v>200</v>
      </c>
      <c r="AA122" s="33">
        <f t="shared" si="59"/>
        <v>13.157894736842104</v>
      </c>
      <c r="AB122" s="38">
        <f t="shared" si="60"/>
        <v>306.7157120336311</v>
      </c>
      <c r="AC122" s="38">
        <f t="shared" si="61"/>
        <v>173.71428571428572</v>
      </c>
      <c r="AD122" s="38">
        <f t="shared" si="62"/>
        <v>90.3529411764706</v>
      </c>
      <c r="AF122" s="12"/>
      <c r="AH122" s="13"/>
    </row>
    <row r="123" spans="1:34" ht="19.5" customHeight="1">
      <c r="A123" s="29" t="s">
        <v>175</v>
      </c>
      <c r="B123" s="40" t="s">
        <v>176</v>
      </c>
      <c r="C123" s="41">
        <v>5530</v>
      </c>
      <c r="D123" s="30">
        <v>0.9995483288166216</v>
      </c>
      <c r="E123" s="31">
        <v>0.7884267631103075</v>
      </c>
      <c r="F123" s="31">
        <v>0.1410488245931284</v>
      </c>
      <c r="G123" s="31">
        <v>0.051537070524412296</v>
      </c>
      <c r="H123" s="31">
        <v>0.019891500904159132</v>
      </c>
      <c r="I123" s="32">
        <f t="shared" si="42"/>
        <v>199.9096657633243</v>
      </c>
      <c r="J123" s="33">
        <f t="shared" si="43"/>
        <v>157.6853526220615</v>
      </c>
      <c r="K123" s="33">
        <f t="shared" si="44"/>
        <v>28.20976491862568</v>
      </c>
      <c r="L123" s="33">
        <f t="shared" si="45"/>
        <v>10.30741410488246</v>
      </c>
      <c r="M123" s="33">
        <f t="shared" si="46"/>
        <v>3.9783001808318263</v>
      </c>
      <c r="N123" s="34"/>
      <c r="O123" s="35">
        <f t="shared" si="47"/>
        <v>19.710669077757686</v>
      </c>
      <c r="P123" s="34">
        <f t="shared" si="48"/>
        <v>56.41952983725136</v>
      </c>
      <c r="Q123" s="34">
        <f t="shared" si="49"/>
        <v>51.5370705244123</v>
      </c>
      <c r="R123" s="34">
        <f t="shared" si="50"/>
        <v>39.78300180831826</v>
      </c>
      <c r="S123" s="35">
        <f t="shared" si="51"/>
        <v>167.4502712477396</v>
      </c>
      <c r="T123" s="36">
        <f t="shared" si="52"/>
        <v>1.1943844492440605</v>
      </c>
      <c r="U123" s="34">
        <f t="shared" si="53"/>
        <v>200</v>
      </c>
      <c r="V123" s="37">
        <f t="shared" si="54"/>
        <v>23.542116630669547</v>
      </c>
      <c r="W123" s="37">
        <f t="shared" si="55"/>
        <v>67.38660907127431</v>
      </c>
      <c r="X123" s="37">
        <f t="shared" si="56"/>
        <v>61.55507559395249</v>
      </c>
      <c r="Y123" s="37">
        <f t="shared" si="57"/>
        <v>47.51619870410367</v>
      </c>
      <c r="Z123" s="34">
        <f t="shared" si="58"/>
        <v>200</v>
      </c>
      <c r="AA123" s="33">
        <f t="shared" si="59"/>
        <v>3.616636528028933</v>
      </c>
      <c r="AB123" s="38">
        <f t="shared" si="60"/>
        <v>359.1273465246068</v>
      </c>
      <c r="AC123" s="38">
        <f t="shared" si="61"/>
        <v>189.32401746724892</v>
      </c>
      <c r="AD123" s="38">
        <f t="shared" si="62"/>
        <v>94.37866666666666</v>
      </c>
      <c r="AF123" s="12"/>
      <c r="AH123" s="13"/>
    </row>
    <row r="124" spans="1:34" ht="19.5" customHeight="1">
      <c r="A124" s="29" t="s">
        <v>175</v>
      </c>
      <c r="B124" s="40" t="s">
        <v>177</v>
      </c>
      <c r="C124" s="41">
        <v>5530</v>
      </c>
      <c r="D124" s="30">
        <v>0.9995483288166216</v>
      </c>
      <c r="E124" s="31">
        <v>0.7884267631103075</v>
      </c>
      <c r="F124" s="31">
        <v>0.1410488245931284</v>
      </c>
      <c r="G124" s="31">
        <v>0.051537070524412296</v>
      </c>
      <c r="H124" s="31">
        <v>0.019891500904159132</v>
      </c>
      <c r="I124" s="32">
        <f t="shared" si="42"/>
        <v>199.9096657633243</v>
      </c>
      <c r="J124" s="33">
        <f t="shared" si="43"/>
        <v>157.6853526220615</v>
      </c>
      <c r="K124" s="33">
        <f t="shared" si="44"/>
        <v>28.20976491862568</v>
      </c>
      <c r="L124" s="33">
        <f t="shared" si="45"/>
        <v>10.30741410488246</v>
      </c>
      <c r="M124" s="33">
        <f t="shared" si="46"/>
        <v>3.9783001808318263</v>
      </c>
      <c r="N124" s="34"/>
      <c r="O124" s="35">
        <f t="shared" si="47"/>
        <v>19.710669077757686</v>
      </c>
      <c r="P124" s="34">
        <f t="shared" si="48"/>
        <v>56.41952983725136</v>
      </c>
      <c r="Q124" s="34">
        <f t="shared" si="49"/>
        <v>51.5370705244123</v>
      </c>
      <c r="R124" s="34">
        <f t="shared" si="50"/>
        <v>39.78300180831826</v>
      </c>
      <c r="S124" s="35">
        <f t="shared" si="51"/>
        <v>167.4502712477396</v>
      </c>
      <c r="T124" s="36">
        <f t="shared" si="52"/>
        <v>1.1943844492440605</v>
      </c>
      <c r="U124" s="34">
        <f t="shared" si="53"/>
        <v>200</v>
      </c>
      <c r="V124" s="37">
        <f t="shared" si="54"/>
        <v>23.542116630669547</v>
      </c>
      <c r="W124" s="37">
        <f t="shared" si="55"/>
        <v>67.38660907127431</v>
      </c>
      <c r="X124" s="37">
        <f t="shared" si="56"/>
        <v>61.55507559395249</v>
      </c>
      <c r="Y124" s="37">
        <f t="shared" si="57"/>
        <v>47.51619870410367</v>
      </c>
      <c r="Z124" s="34">
        <f t="shared" si="58"/>
        <v>200</v>
      </c>
      <c r="AA124" s="33">
        <f t="shared" si="59"/>
        <v>3.616636528028933</v>
      </c>
      <c r="AB124" s="38">
        <f t="shared" si="60"/>
        <v>359.1273465246068</v>
      </c>
      <c r="AC124" s="38">
        <f t="shared" si="61"/>
        <v>189.32401746724892</v>
      </c>
      <c r="AD124" s="38">
        <f t="shared" si="62"/>
        <v>94.37866666666666</v>
      </c>
      <c r="AF124" s="12"/>
      <c r="AH124" s="13"/>
    </row>
    <row r="125" spans="1:34" ht="19.5" customHeight="1">
      <c r="A125" s="29" t="s">
        <v>175</v>
      </c>
      <c r="B125" s="40" t="s">
        <v>178</v>
      </c>
      <c r="C125" s="41">
        <v>5530</v>
      </c>
      <c r="D125" s="30">
        <v>0.9995483288166216</v>
      </c>
      <c r="E125" s="31">
        <v>0.7884267631103075</v>
      </c>
      <c r="F125" s="31">
        <v>0.1410488245931284</v>
      </c>
      <c r="G125" s="31">
        <v>0.051537070524412296</v>
      </c>
      <c r="H125" s="31">
        <v>0.019891500904159132</v>
      </c>
      <c r="I125" s="32">
        <f t="shared" si="42"/>
        <v>199.9096657633243</v>
      </c>
      <c r="J125" s="33">
        <f t="shared" si="43"/>
        <v>157.6853526220615</v>
      </c>
      <c r="K125" s="33">
        <f t="shared" si="44"/>
        <v>28.20976491862568</v>
      </c>
      <c r="L125" s="33">
        <f t="shared" si="45"/>
        <v>10.30741410488246</v>
      </c>
      <c r="M125" s="33">
        <f t="shared" si="46"/>
        <v>3.9783001808318263</v>
      </c>
      <c r="N125" s="34"/>
      <c r="O125" s="35">
        <f t="shared" si="47"/>
        <v>19.710669077757686</v>
      </c>
      <c r="P125" s="34">
        <f t="shared" si="48"/>
        <v>56.41952983725136</v>
      </c>
      <c r="Q125" s="34">
        <f t="shared" si="49"/>
        <v>51.5370705244123</v>
      </c>
      <c r="R125" s="34">
        <f t="shared" si="50"/>
        <v>39.78300180831826</v>
      </c>
      <c r="S125" s="35">
        <f t="shared" si="51"/>
        <v>167.4502712477396</v>
      </c>
      <c r="T125" s="36">
        <f t="shared" si="52"/>
        <v>1.1943844492440605</v>
      </c>
      <c r="U125" s="34">
        <f t="shared" si="53"/>
        <v>200</v>
      </c>
      <c r="V125" s="37">
        <f t="shared" si="54"/>
        <v>23.542116630669547</v>
      </c>
      <c r="W125" s="37">
        <f t="shared" si="55"/>
        <v>67.38660907127431</v>
      </c>
      <c r="X125" s="37">
        <f t="shared" si="56"/>
        <v>61.55507559395249</v>
      </c>
      <c r="Y125" s="37">
        <f t="shared" si="57"/>
        <v>47.51619870410367</v>
      </c>
      <c r="Z125" s="34">
        <f t="shared" si="58"/>
        <v>200</v>
      </c>
      <c r="AA125" s="33">
        <f t="shared" si="59"/>
        <v>3.616636528028933</v>
      </c>
      <c r="AB125" s="38">
        <f t="shared" si="60"/>
        <v>359.1273465246068</v>
      </c>
      <c r="AC125" s="38">
        <f t="shared" si="61"/>
        <v>189.32401746724892</v>
      </c>
      <c r="AD125" s="38">
        <f t="shared" si="62"/>
        <v>94.37866666666666</v>
      </c>
      <c r="AF125" s="12"/>
      <c r="AH125" s="13"/>
    </row>
    <row r="126" spans="1:34" ht="19.5" customHeight="1">
      <c r="A126" s="29" t="s">
        <v>175</v>
      </c>
      <c r="B126" s="40" t="s">
        <v>179</v>
      </c>
      <c r="C126" s="41">
        <v>5530</v>
      </c>
      <c r="D126" s="30">
        <v>0.9995483288166216</v>
      </c>
      <c r="E126" s="31">
        <v>0.7884267631103075</v>
      </c>
      <c r="F126" s="31">
        <v>0.1410488245931284</v>
      </c>
      <c r="G126" s="31">
        <v>0.051537070524412296</v>
      </c>
      <c r="H126" s="31">
        <v>0.019891500904159132</v>
      </c>
      <c r="I126" s="32">
        <f t="shared" si="42"/>
        <v>199.9096657633243</v>
      </c>
      <c r="J126" s="33">
        <f t="shared" si="43"/>
        <v>157.6853526220615</v>
      </c>
      <c r="K126" s="33">
        <f t="shared" si="44"/>
        <v>28.20976491862568</v>
      </c>
      <c r="L126" s="33">
        <f t="shared" si="45"/>
        <v>10.30741410488246</v>
      </c>
      <c r="M126" s="33">
        <f t="shared" si="46"/>
        <v>3.9783001808318263</v>
      </c>
      <c r="N126" s="34"/>
      <c r="O126" s="35">
        <f t="shared" si="47"/>
        <v>19.710669077757686</v>
      </c>
      <c r="P126" s="34">
        <f t="shared" si="48"/>
        <v>56.41952983725136</v>
      </c>
      <c r="Q126" s="34">
        <f t="shared" si="49"/>
        <v>51.5370705244123</v>
      </c>
      <c r="R126" s="34">
        <f t="shared" si="50"/>
        <v>39.78300180831826</v>
      </c>
      <c r="S126" s="35">
        <f t="shared" si="51"/>
        <v>167.4502712477396</v>
      </c>
      <c r="T126" s="36">
        <f t="shared" si="52"/>
        <v>1.1943844492440605</v>
      </c>
      <c r="U126" s="34">
        <f t="shared" si="53"/>
        <v>200</v>
      </c>
      <c r="V126" s="37">
        <f t="shared" si="54"/>
        <v>23.542116630669547</v>
      </c>
      <c r="W126" s="37">
        <f t="shared" si="55"/>
        <v>67.38660907127431</v>
      </c>
      <c r="X126" s="37">
        <f t="shared" si="56"/>
        <v>61.55507559395249</v>
      </c>
      <c r="Y126" s="37">
        <f t="shared" si="57"/>
        <v>47.51619870410367</v>
      </c>
      <c r="Z126" s="34">
        <f t="shared" si="58"/>
        <v>200</v>
      </c>
      <c r="AA126" s="33">
        <f t="shared" si="59"/>
        <v>3.616636528028933</v>
      </c>
      <c r="AB126" s="38">
        <f t="shared" si="60"/>
        <v>359.1273465246068</v>
      </c>
      <c r="AC126" s="38">
        <f t="shared" si="61"/>
        <v>189.32401746724892</v>
      </c>
      <c r="AD126" s="38">
        <f t="shared" si="62"/>
        <v>94.37866666666666</v>
      </c>
      <c r="AF126" s="12"/>
      <c r="AH126" s="13"/>
    </row>
    <row r="127" spans="1:34" ht="19.5" customHeight="1">
      <c r="A127" s="29" t="s">
        <v>175</v>
      </c>
      <c r="B127" s="40" t="s">
        <v>180</v>
      </c>
      <c r="C127" s="41">
        <v>5530</v>
      </c>
      <c r="D127" s="30">
        <v>0.9995483288166216</v>
      </c>
      <c r="E127" s="31">
        <v>0.7884267631103075</v>
      </c>
      <c r="F127" s="31">
        <v>0.1410488245931284</v>
      </c>
      <c r="G127" s="31">
        <v>0.051537070524412296</v>
      </c>
      <c r="H127" s="31">
        <v>0.019891500904159132</v>
      </c>
      <c r="I127" s="32">
        <f t="shared" si="42"/>
        <v>199.9096657633243</v>
      </c>
      <c r="J127" s="33">
        <f t="shared" si="43"/>
        <v>157.6853526220615</v>
      </c>
      <c r="K127" s="33">
        <f t="shared" si="44"/>
        <v>28.20976491862568</v>
      </c>
      <c r="L127" s="33">
        <f t="shared" si="45"/>
        <v>10.30741410488246</v>
      </c>
      <c r="M127" s="33">
        <f t="shared" si="46"/>
        <v>3.9783001808318263</v>
      </c>
      <c r="N127" s="34"/>
      <c r="O127" s="35">
        <f t="shared" si="47"/>
        <v>19.710669077757686</v>
      </c>
      <c r="P127" s="34">
        <f t="shared" si="48"/>
        <v>56.41952983725136</v>
      </c>
      <c r="Q127" s="34">
        <f t="shared" si="49"/>
        <v>51.5370705244123</v>
      </c>
      <c r="R127" s="34">
        <f t="shared" si="50"/>
        <v>39.78300180831826</v>
      </c>
      <c r="S127" s="35">
        <f t="shared" si="51"/>
        <v>167.4502712477396</v>
      </c>
      <c r="T127" s="36">
        <f t="shared" si="52"/>
        <v>1.1943844492440605</v>
      </c>
      <c r="U127" s="34">
        <f t="shared" si="53"/>
        <v>200</v>
      </c>
      <c r="V127" s="37">
        <f t="shared" si="54"/>
        <v>23.542116630669547</v>
      </c>
      <c r="W127" s="37">
        <f t="shared" si="55"/>
        <v>67.38660907127431</v>
      </c>
      <c r="X127" s="37">
        <f t="shared" si="56"/>
        <v>61.55507559395249</v>
      </c>
      <c r="Y127" s="37">
        <f t="shared" si="57"/>
        <v>47.51619870410367</v>
      </c>
      <c r="Z127" s="34">
        <f t="shared" si="58"/>
        <v>200</v>
      </c>
      <c r="AA127" s="33">
        <f t="shared" si="59"/>
        <v>3.616636528028933</v>
      </c>
      <c r="AB127" s="38">
        <f t="shared" si="60"/>
        <v>359.1273465246068</v>
      </c>
      <c r="AC127" s="38">
        <f t="shared" si="61"/>
        <v>189.32401746724892</v>
      </c>
      <c r="AD127" s="38">
        <f t="shared" si="62"/>
        <v>94.37866666666666</v>
      </c>
      <c r="AF127" s="12"/>
      <c r="AH127" s="13"/>
    </row>
    <row r="128" spans="1:34" ht="19.5" customHeight="1">
      <c r="A128" s="29" t="s">
        <v>181</v>
      </c>
      <c r="B128" s="40" t="s">
        <v>182</v>
      </c>
      <c r="C128" s="41">
        <v>28040</v>
      </c>
      <c r="D128" s="30">
        <v>0.9995483288166216</v>
      </c>
      <c r="E128" s="31">
        <v>0.905848787446505</v>
      </c>
      <c r="F128" s="31">
        <v>0.07899429386590585</v>
      </c>
      <c r="G128" s="31">
        <v>0.013195435092724679</v>
      </c>
      <c r="H128" s="31">
        <v>0.001783166904422254</v>
      </c>
      <c r="I128" s="32">
        <f t="shared" si="42"/>
        <v>199.9096657633243</v>
      </c>
      <c r="J128" s="33">
        <f t="shared" si="43"/>
        <v>181.169757489301</v>
      </c>
      <c r="K128" s="33">
        <f t="shared" si="44"/>
        <v>15.798858773181172</v>
      </c>
      <c r="L128" s="33">
        <f t="shared" si="45"/>
        <v>2.6390870185449358</v>
      </c>
      <c r="M128" s="33">
        <f t="shared" si="46"/>
        <v>0.3566333808844508</v>
      </c>
      <c r="N128" s="34"/>
      <c r="O128" s="35">
        <f t="shared" si="47"/>
        <v>22.646219686162624</v>
      </c>
      <c r="P128" s="34">
        <f t="shared" si="48"/>
        <v>31.597717546362343</v>
      </c>
      <c r="Q128" s="34">
        <f t="shared" si="49"/>
        <v>13.19543509272468</v>
      </c>
      <c r="R128" s="34">
        <f t="shared" si="50"/>
        <v>3.566333808844508</v>
      </c>
      <c r="S128" s="35">
        <f t="shared" si="51"/>
        <v>71.00570613409415</v>
      </c>
      <c r="T128" s="36">
        <f t="shared" si="52"/>
        <v>2.816675037669513</v>
      </c>
      <c r="U128" s="34">
        <f t="shared" si="53"/>
        <v>200.00000000000003</v>
      </c>
      <c r="V128" s="37">
        <f t="shared" si="54"/>
        <v>63.787041687594176</v>
      </c>
      <c r="W128" s="37">
        <f t="shared" si="55"/>
        <v>89.00050226017078</v>
      </c>
      <c r="X128" s="37">
        <f t="shared" si="56"/>
        <v>37.167252636865896</v>
      </c>
      <c r="Y128" s="37">
        <f t="shared" si="57"/>
        <v>10.045203415369162</v>
      </c>
      <c r="Z128" s="34">
        <f t="shared" si="58"/>
        <v>200.00000000000003</v>
      </c>
      <c r="AA128" s="33">
        <f t="shared" si="59"/>
        <v>0.7132667617689017</v>
      </c>
      <c r="AB128" s="38">
        <f t="shared" si="60"/>
        <v>378.8255989867361</v>
      </c>
      <c r="AC128" s="38">
        <f t="shared" si="61"/>
        <v>194.6463608995927</v>
      </c>
      <c r="AD128" s="38">
        <f t="shared" si="62"/>
        <v>95.675848587169</v>
      </c>
      <c r="AF128" s="12"/>
      <c r="AH128" s="13"/>
    </row>
    <row r="129" spans="1:34" ht="19.5" customHeight="1">
      <c r="A129" s="29" t="s">
        <v>181</v>
      </c>
      <c r="B129" s="40" t="s">
        <v>183</v>
      </c>
      <c r="C129" s="41">
        <v>2570</v>
      </c>
      <c r="D129" s="30">
        <v>0.9995483288166216</v>
      </c>
      <c r="E129" s="31">
        <v>0.7392996108949417</v>
      </c>
      <c r="F129" s="31">
        <v>0.18482490272373542</v>
      </c>
      <c r="G129" s="31">
        <v>0.05642023346303502</v>
      </c>
      <c r="H129" s="31">
        <v>0.017509727626459144</v>
      </c>
      <c r="I129" s="32">
        <f t="shared" si="42"/>
        <v>199.9096657633243</v>
      </c>
      <c r="J129" s="33">
        <f t="shared" si="43"/>
        <v>147.85992217898834</v>
      </c>
      <c r="K129" s="33">
        <f t="shared" si="44"/>
        <v>36.964980544747085</v>
      </c>
      <c r="L129" s="33">
        <f t="shared" si="45"/>
        <v>11.284046692607005</v>
      </c>
      <c r="M129" s="33">
        <f t="shared" si="46"/>
        <v>3.501945525291829</v>
      </c>
      <c r="N129" s="34"/>
      <c r="O129" s="35">
        <f t="shared" si="47"/>
        <v>18.482490272373543</v>
      </c>
      <c r="P129" s="34">
        <f t="shared" si="48"/>
        <v>73.92996108949417</v>
      </c>
      <c r="Q129" s="34">
        <f t="shared" si="49"/>
        <v>56.420233463035025</v>
      </c>
      <c r="R129" s="34">
        <f t="shared" si="50"/>
        <v>35.01945525291829</v>
      </c>
      <c r="S129" s="35">
        <f t="shared" si="51"/>
        <v>183.85214007782105</v>
      </c>
      <c r="T129" s="36">
        <f t="shared" si="52"/>
        <v>1.0878306878306876</v>
      </c>
      <c r="U129" s="34">
        <f t="shared" si="53"/>
        <v>200</v>
      </c>
      <c r="V129" s="37">
        <f t="shared" si="54"/>
        <v>20.105820105820104</v>
      </c>
      <c r="W129" s="37">
        <f t="shared" si="55"/>
        <v>80.42328042328042</v>
      </c>
      <c r="X129" s="37">
        <f t="shared" si="56"/>
        <v>61.375661375661366</v>
      </c>
      <c r="Y129" s="37">
        <f t="shared" si="57"/>
        <v>38.09523809523809</v>
      </c>
      <c r="Z129" s="34">
        <f t="shared" si="58"/>
        <v>200</v>
      </c>
      <c r="AA129" s="33">
        <f t="shared" si="59"/>
        <v>7.782101167315175</v>
      </c>
      <c r="AB129" s="38">
        <f t="shared" si="60"/>
        <v>334.19573315272606</v>
      </c>
      <c r="AC129" s="38">
        <f t="shared" si="61"/>
        <v>182.1772151898734</v>
      </c>
      <c r="AD129" s="38">
        <f t="shared" si="62"/>
        <v>92.57786116322701</v>
      </c>
      <c r="AF129" s="12"/>
      <c r="AH129" s="13"/>
    </row>
    <row r="130" spans="1:34" ht="19.5" customHeight="1">
      <c r="A130" s="29" t="s">
        <v>181</v>
      </c>
      <c r="B130" s="40" t="s">
        <v>184</v>
      </c>
      <c r="C130" s="41">
        <v>30610</v>
      </c>
      <c r="D130" s="30">
        <v>0.9995483288166216</v>
      </c>
      <c r="E130" s="31">
        <v>0.8918654034629206</v>
      </c>
      <c r="F130" s="31">
        <v>0.08787977785037569</v>
      </c>
      <c r="G130" s="31">
        <v>0.016824567134923227</v>
      </c>
      <c r="H130" s="31">
        <v>0.003103560927801372</v>
      </c>
      <c r="I130" s="32">
        <f t="shared" si="42"/>
        <v>199.9096657633243</v>
      </c>
      <c r="J130" s="33">
        <f t="shared" si="43"/>
        <v>178.37308069258413</v>
      </c>
      <c r="K130" s="33">
        <f t="shared" si="44"/>
        <v>17.575955570075138</v>
      </c>
      <c r="L130" s="33">
        <f t="shared" si="45"/>
        <v>3.3649134269846455</v>
      </c>
      <c r="M130" s="33">
        <f t="shared" si="46"/>
        <v>0.6207121855602744</v>
      </c>
      <c r="N130" s="34"/>
      <c r="O130" s="35">
        <f t="shared" si="47"/>
        <v>22.296635086573016</v>
      </c>
      <c r="P130" s="34">
        <f t="shared" si="48"/>
        <v>35.151911140150276</v>
      </c>
      <c r="Q130" s="34">
        <f t="shared" si="49"/>
        <v>16.824567134923228</v>
      </c>
      <c r="R130" s="34">
        <f t="shared" si="50"/>
        <v>6.207121855602744</v>
      </c>
      <c r="S130" s="35">
        <f t="shared" si="51"/>
        <v>80.48023521724927</v>
      </c>
      <c r="T130" s="36">
        <f t="shared" si="52"/>
        <v>2.4850822001217776</v>
      </c>
      <c r="U130" s="34">
        <f t="shared" si="53"/>
        <v>200</v>
      </c>
      <c r="V130" s="37">
        <f t="shared" si="54"/>
        <v>55.40897097625329</v>
      </c>
      <c r="W130" s="37">
        <f t="shared" si="55"/>
        <v>87.35538867464987</v>
      </c>
      <c r="X130" s="37">
        <f t="shared" si="56"/>
        <v>41.81043231175157</v>
      </c>
      <c r="Y130" s="37">
        <f t="shared" si="57"/>
        <v>15.425208037345238</v>
      </c>
      <c r="Z130" s="34">
        <f t="shared" si="58"/>
        <v>200</v>
      </c>
      <c r="AA130" s="33">
        <f t="shared" si="59"/>
        <v>0.6533812479581836</v>
      </c>
      <c r="AB130" s="38">
        <f t="shared" si="60"/>
        <v>379.2546704094473</v>
      </c>
      <c r="AC130" s="38">
        <f t="shared" si="61"/>
        <v>194.7592923226749</v>
      </c>
      <c r="AD130" s="38">
        <f t="shared" si="62"/>
        <v>95.70297997068882</v>
      </c>
      <c r="AF130" s="12"/>
      <c r="AH130" s="13"/>
    </row>
    <row r="131" spans="1:34" ht="19.5" customHeight="1">
      <c r="A131" s="29" t="s">
        <v>185</v>
      </c>
      <c r="B131" s="40" t="s">
        <v>186</v>
      </c>
      <c r="C131" s="41">
        <v>10810</v>
      </c>
      <c r="D131" s="30">
        <v>0.9995483288166216</v>
      </c>
      <c r="E131" s="31">
        <v>0.9375578168362627</v>
      </c>
      <c r="F131" s="31">
        <v>0.05365402405180388</v>
      </c>
      <c r="G131" s="31">
        <v>0.0074005550416281225</v>
      </c>
      <c r="H131" s="31">
        <v>0.0009250693802035153</v>
      </c>
      <c r="I131" s="32">
        <f t="shared" si="42"/>
        <v>199.9096657633243</v>
      </c>
      <c r="J131" s="33">
        <f t="shared" si="43"/>
        <v>187.51156336725253</v>
      </c>
      <c r="K131" s="33">
        <f t="shared" si="44"/>
        <v>10.730804810360777</v>
      </c>
      <c r="L131" s="33">
        <f t="shared" si="45"/>
        <v>1.4801110083256246</v>
      </c>
      <c r="M131" s="33">
        <f t="shared" si="46"/>
        <v>0.18501387604070307</v>
      </c>
      <c r="N131" s="34"/>
      <c r="O131" s="35">
        <f t="shared" si="47"/>
        <v>23.438945420906567</v>
      </c>
      <c r="P131" s="34">
        <f t="shared" si="48"/>
        <v>21.461609620721553</v>
      </c>
      <c r="Q131" s="34">
        <f t="shared" si="49"/>
        <v>7.400555041628123</v>
      </c>
      <c r="R131" s="34">
        <f t="shared" si="50"/>
        <v>1.8501387604070307</v>
      </c>
      <c r="S131" s="35">
        <f t="shared" si="51"/>
        <v>54.151248843663275</v>
      </c>
      <c r="T131" s="36">
        <f t="shared" si="52"/>
        <v>3.693358957932949</v>
      </c>
      <c r="U131" s="34">
        <f t="shared" si="53"/>
        <v>200</v>
      </c>
      <c r="V131" s="37">
        <f t="shared" si="54"/>
        <v>86.56843903480674</v>
      </c>
      <c r="W131" s="37">
        <f t="shared" si="55"/>
        <v>79.2654281443519</v>
      </c>
      <c r="X131" s="37">
        <f t="shared" si="56"/>
        <v>27.332906256673077</v>
      </c>
      <c r="Y131" s="37">
        <f t="shared" si="57"/>
        <v>6.833226564168269</v>
      </c>
      <c r="Z131" s="34">
        <f t="shared" si="58"/>
        <v>200</v>
      </c>
      <c r="AA131" s="33">
        <f t="shared" si="59"/>
        <v>1.8501387604070305</v>
      </c>
      <c r="AB131" s="38">
        <f t="shared" si="60"/>
        <v>370.86035915304205</v>
      </c>
      <c r="AC131" s="38">
        <f t="shared" si="61"/>
        <v>192.5270331667424</v>
      </c>
      <c r="AD131" s="38">
        <f t="shared" si="62"/>
        <v>95.1636863823934</v>
      </c>
      <c r="AF131" s="12"/>
      <c r="AH131" s="13"/>
    </row>
    <row r="132" spans="1:34" ht="19.5" customHeight="1">
      <c r="A132" s="29" t="s">
        <v>187</v>
      </c>
      <c r="B132" s="40" t="s">
        <v>188</v>
      </c>
      <c r="C132" s="41">
        <v>15</v>
      </c>
      <c r="D132" s="30">
        <v>0.9995483288166216</v>
      </c>
      <c r="E132" s="31">
        <v>0</v>
      </c>
      <c r="F132" s="31">
        <v>0.3333333333333333</v>
      </c>
      <c r="G132" s="31">
        <v>0.3333333333333333</v>
      </c>
      <c r="H132" s="31">
        <v>0</v>
      </c>
      <c r="I132" s="32">
        <f t="shared" si="42"/>
        <v>199.9096657633243</v>
      </c>
      <c r="J132" s="33">
        <f t="shared" si="43"/>
        <v>0</v>
      </c>
      <c r="K132" s="33">
        <f t="shared" si="44"/>
        <v>66.66666666666666</v>
      </c>
      <c r="L132" s="33">
        <f t="shared" si="45"/>
        <v>66.66666666666666</v>
      </c>
      <c r="M132" s="33">
        <f t="shared" si="46"/>
        <v>0</v>
      </c>
      <c r="N132" s="34"/>
      <c r="O132" s="35">
        <f t="shared" si="47"/>
        <v>0</v>
      </c>
      <c r="P132" s="34">
        <f t="shared" si="48"/>
        <v>133.33333333333331</v>
      </c>
      <c r="Q132" s="34">
        <f t="shared" si="49"/>
        <v>333.33333333333326</v>
      </c>
      <c r="R132" s="34">
        <f t="shared" si="50"/>
        <v>0</v>
      </c>
      <c r="S132" s="35">
        <f t="shared" si="51"/>
        <v>466.6666666666666</v>
      </c>
      <c r="T132" s="36">
        <f t="shared" si="52"/>
        <v>0.42857142857142866</v>
      </c>
      <c r="U132" s="34">
        <f t="shared" si="53"/>
        <v>200</v>
      </c>
      <c r="V132" s="37">
        <f t="shared" si="54"/>
        <v>0</v>
      </c>
      <c r="W132" s="37">
        <f t="shared" si="55"/>
        <v>57.142857142857146</v>
      </c>
      <c r="X132" s="37">
        <f t="shared" si="56"/>
        <v>142.85714285714286</v>
      </c>
      <c r="Y132" s="37">
        <f t="shared" si="57"/>
        <v>0</v>
      </c>
      <c r="Z132" s="34">
        <f t="shared" si="58"/>
        <v>200</v>
      </c>
      <c r="AA132" s="33">
        <f t="shared" si="59"/>
        <v>1333.3333333333335</v>
      </c>
      <c r="AB132" s="38">
        <f t="shared" si="60"/>
        <v>14.472361809045227</v>
      </c>
      <c r="AC132" s="38">
        <f t="shared" si="61"/>
        <v>14</v>
      </c>
      <c r="AD132" s="38">
        <f t="shared" si="62"/>
        <v>13.090909090909092</v>
      </c>
      <c r="AF132" s="12"/>
      <c r="AH132" s="13"/>
    </row>
    <row r="133" spans="1:34" ht="19.5" customHeight="1">
      <c r="A133" s="29" t="s">
        <v>189</v>
      </c>
      <c r="B133" s="40" t="s">
        <v>190</v>
      </c>
      <c r="C133" s="41">
        <v>1220</v>
      </c>
      <c r="D133" s="30">
        <v>0.9995483288166216</v>
      </c>
      <c r="E133" s="31">
        <v>0.8688524590163934</v>
      </c>
      <c r="F133" s="31">
        <v>0.10655737704918032</v>
      </c>
      <c r="G133" s="31">
        <v>0.01639344262295082</v>
      </c>
      <c r="H133" s="31">
        <v>0.004098360655737705</v>
      </c>
      <c r="I133" s="32">
        <f t="shared" si="42"/>
        <v>199.9096657633243</v>
      </c>
      <c r="J133" s="33">
        <f t="shared" si="43"/>
        <v>173.77049180327867</v>
      </c>
      <c r="K133" s="33">
        <f t="shared" si="44"/>
        <v>21.311475409836063</v>
      </c>
      <c r="L133" s="33">
        <f t="shared" si="45"/>
        <v>3.278688524590164</v>
      </c>
      <c r="M133" s="33">
        <f t="shared" si="46"/>
        <v>0.819672131147541</v>
      </c>
      <c r="N133" s="34"/>
      <c r="O133" s="35">
        <f t="shared" si="47"/>
        <v>21.721311475409834</v>
      </c>
      <c r="P133" s="34">
        <f t="shared" si="48"/>
        <v>42.62295081967213</v>
      </c>
      <c r="Q133" s="34">
        <f t="shared" si="49"/>
        <v>16.393442622950822</v>
      </c>
      <c r="R133" s="34">
        <f t="shared" si="50"/>
        <v>8.196721311475411</v>
      </c>
      <c r="S133" s="35">
        <f t="shared" si="51"/>
        <v>88.9344262295082</v>
      </c>
      <c r="T133" s="36">
        <f t="shared" si="52"/>
        <v>2.2488479262672807</v>
      </c>
      <c r="U133" s="34">
        <f t="shared" si="53"/>
        <v>199.99999999999997</v>
      </c>
      <c r="V133" s="37">
        <f t="shared" si="54"/>
        <v>48.847926267281096</v>
      </c>
      <c r="W133" s="37">
        <f t="shared" si="55"/>
        <v>95.85253456221196</v>
      </c>
      <c r="X133" s="37">
        <f t="shared" si="56"/>
        <v>36.866359447004605</v>
      </c>
      <c r="Y133" s="37">
        <f t="shared" si="57"/>
        <v>18.433179723502302</v>
      </c>
      <c r="Z133" s="34">
        <f t="shared" si="58"/>
        <v>199.99999999999997</v>
      </c>
      <c r="AA133" s="33">
        <f t="shared" si="59"/>
        <v>16.39344262295082</v>
      </c>
      <c r="AB133" s="38">
        <f t="shared" si="60"/>
        <v>292.252027448534</v>
      </c>
      <c r="AC133" s="38">
        <f t="shared" si="61"/>
        <v>168.98939929328623</v>
      </c>
      <c r="AD133" s="38">
        <f t="shared" si="62"/>
        <v>89.06463878326996</v>
      </c>
      <c r="AF133" s="12"/>
      <c r="AH133" s="13"/>
    </row>
    <row r="134" spans="1:34" ht="19.5" customHeight="1">
      <c r="A134" s="29" t="s">
        <v>189</v>
      </c>
      <c r="B134" s="40" t="s">
        <v>191</v>
      </c>
      <c r="C134" s="41">
        <v>1220</v>
      </c>
      <c r="D134" s="30">
        <v>0.9995483288166216</v>
      </c>
      <c r="E134" s="31">
        <v>0.8688524590163934</v>
      </c>
      <c r="F134" s="31">
        <v>0.10655737704918032</v>
      </c>
      <c r="G134" s="31">
        <v>0.01639344262295082</v>
      </c>
      <c r="H134" s="31">
        <v>0.004098360655737705</v>
      </c>
      <c r="I134" s="32">
        <f t="shared" si="42"/>
        <v>199.9096657633243</v>
      </c>
      <c r="J134" s="33">
        <f t="shared" si="43"/>
        <v>173.77049180327867</v>
      </c>
      <c r="K134" s="33">
        <f t="shared" si="44"/>
        <v>21.311475409836063</v>
      </c>
      <c r="L134" s="33">
        <f t="shared" si="45"/>
        <v>3.278688524590164</v>
      </c>
      <c r="M134" s="33">
        <f t="shared" si="46"/>
        <v>0.819672131147541</v>
      </c>
      <c r="N134" s="34"/>
      <c r="O134" s="35">
        <f t="shared" si="47"/>
        <v>21.721311475409834</v>
      </c>
      <c r="P134" s="34">
        <f t="shared" si="48"/>
        <v>42.62295081967213</v>
      </c>
      <c r="Q134" s="34">
        <f t="shared" si="49"/>
        <v>16.393442622950822</v>
      </c>
      <c r="R134" s="34">
        <f t="shared" si="50"/>
        <v>8.196721311475411</v>
      </c>
      <c r="S134" s="35">
        <f t="shared" si="51"/>
        <v>88.9344262295082</v>
      </c>
      <c r="T134" s="36">
        <f t="shared" si="52"/>
        <v>2.2488479262672807</v>
      </c>
      <c r="U134" s="34">
        <f t="shared" si="53"/>
        <v>199.99999999999997</v>
      </c>
      <c r="V134" s="37">
        <f t="shared" si="54"/>
        <v>48.847926267281096</v>
      </c>
      <c r="W134" s="37">
        <f t="shared" si="55"/>
        <v>95.85253456221196</v>
      </c>
      <c r="X134" s="37">
        <f t="shared" si="56"/>
        <v>36.866359447004605</v>
      </c>
      <c r="Y134" s="37">
        <f t="shared" si="57"/>
        <v>18.433179723502302</v>
      </c>
      <c r="Z134" s="34">
        <f t="shared" si="58"/>
        <v>199.99999999999997</v>
      </c>
      <c r="AA134" s="33">
        <f t="shared" si="59"/>
        <v>16.39344262295082</v>
      </c>
      <c r="AB134" s="38">
        <f t="shared" si="60"/>
        <v>292.252027448534</v>
      </c>
      <c r="AC134" s="38">
        <f t="shared" si="61"/>
        <v>168.98939929328623</v>
      </c>
      <c r="AD134" s="38">
        <f t="shared" si="62"/>
        <v>89.06463878326996</v>
      </c>
      <c r="AF134" s="12"/>
      <c r="AH134" s="13"/>
    </row>
    <row r="135" spans="1:34" ht="19.5" customHeight="1">
      <c r="A135" s="29" t="s">
        <v>192</v>
      </c>
      <c r="B135" s="40" t="s">
        <v>193</v>
      </c>
      <c r="C135" s="41">
        <v>4390</v>
      </c>
      <c r="D135" s="30">
        <v>0.9995483288166216</v>
      </c>
      <c r="E135" s="31">
        <v>0.9316628701594533</v>
      </c>
      <c r="F135" s="31">
        <v>0.05239179954441914</v>
      </c>
      <c r="G135" s="31">
        <v>0.010250569476082005</v>
      </c>
      <c r="H135" s="31">
        <v>0.003416856492027335</v>
      </c>
      <c r="I135" s="32">
        <f t="shared" si="42"/>
        <v>199.9096657633243</v>
      </c>
      <c r="J135" s="33">
        <f t="shared" si="43"/>
        <v>186.33257403189066</v>
      </c>
      <c r="K135" s="33">
        <f t="shared" si="44"/>
        <v>10.478359908883828</v>
      </c>
      <c r="L135" s="33">
        <f t="shared" si="45"/>
        <v>2.050113895216401</v>
      </c>
      <c r="M135" s="33">
        <f t="shared" si="46"/>
        <v>0.683371298405467</v>
      </c>
      <c r="N135" s="34"/>
      <c r="O135" s="35">
        <f t="shared" si="47"/>
        <v>23.291571753986332</v>
      </c>
      <c r="P135" s="34">
        <f t="shared" si="48"/>
        <v>20.956719817767656</v>
      </c>
      <c r="Q135" s="34">
        <f t="shared" si="49"/>
        <v>10.250569476082006</v>
      </c>
      <c r="R135" s="34">
        <f t="shared" si="50"/>
        <v>6.833712984054669</v>
      </c>
      <c r="S135" s="35">
        <f t="shared" si="51"/>
        <v>61.332574031890665</v>
      </c>
      <c r="T135" s="36">
        <f t="shared" si="52"/>
        <v>3.2609099350046424</v>
      </c>
      <c r="U135" s="34">
        <f t="shared" si="53"/>
        <v>200</v>
      </c>
      <c r="V135" s="37">
        <f t="shared" si="54"/>
        <v>75.95171773444754</v>
      </c>
      <c r="W135" s="37">
        <f t="shared" si="55"/>
        <v>68.33797585886722</v>
      </c>
      <c r="X135" s="37">
        <f t="shared" si="56"/>
        <v>33.42618384401115</v>
      </c>
      <c r="Y135" s="37">
        <f t="shared" si="57"/>
        <v>22.284122562674092</v>
      </c>
      <c r="Z135" s="34">
        <f t="shared" si="58"/>
        <v>200</v>
      </c>
      <c r="AA135" s="33">
        <f t="shared" si="59"/>
        <v>4.555808656036446</v>
      </c>
      <c r="AB135" s="38">
        <f t="shared" si="60"/>
        <v>353.18667504714017</v>
      </c>
      <c r="AC135" s="38">
        <f t="shared" si="61"/>
        <v>187.66412213740458</v>
      </c>
      <c r="AD135" s="38">
        <f t="shared" si="62"/>
        <v>93.96655518394648</v>
      </c>
      <c r="AF135" s="12"/>
      <c r="AH135" s="13"/>
    </row>
    <row r="136" spans="1:34" ht="19.5" customHeight="1">
      <c r="A136" s="29" t="s">
        <v>194</v>
      </c>
      <c r="B136" s="40" t="s">
        <v>195</v>
      </c>
      <c r="C136" s="41">
        <v>15155</v>
      </c>
      <c r="D136" s="30">
        <v>0.9995483288166216</v>
      </c>
      <c r="E136" s="31">
        <v>0.9129000329924117</v>
      </c>
      <c r="F136" s="31">
        <v>0.06367535466842626</v>
      </c>
      <c r="G136" s="31">
        <v>0.01649620587264929</v>
      </c>
      <c r="H136" s="31">
        <v>0.006928406466512702</v>
      </c>
      <c r="I136" s="32">
        <f t="shared" si="42"/>
        <v>199.9096657633243</v>
      </c>
      <c r="J136" s="33">
        <f t="shared" si="43"/>
        <v>182.58000659848236</v>
      </c>
      <c r="K136" s="33">
        <f t="shared" si="44"/>
        <v>12.735070933685252</v>
      </c>
      <c r="L136" s="33">
        <f t="shared" si="45"/>
        <v>3.299241174529858</v>
      </c>
      <c r="M136" s="33">
        <f t="shared" si="46"/>
        <v>1.3856812933025404</v>
      </c>
      <c r="N136" s="34"/>
      <c r="O136" s="35">
        <f t="shared" si="47"/>
        <v>22.822500824810295</v>
      </c>
      <c r="P136" s="34">
        <f t="shared" si="48"/>
        <v>25.470141867370504</v>
      </c>
      <c r="Q136" s="34">
        <f t="shared" si="49"/>
        <v>16.49620587264929</v>
      </c>
      <c r="R136" s="34">
        <f t="shared" si="50"/>
        <v>13.856812933025404</v>
      </c>
      <c r="S136" s="35">
        <f t="shared" si="51"/>
        <v>78.6456614978555</v>
      </c>
      <c r="T136" s="36">
        <f t="shared" si="52"/>
        <v>2.5430519140010484</v>
      </c>
      <c r="U136" s="34">
        <f t="shared" si="53"/>
        <v>199.99999999999997</v>
      </c>
      <c r="V136" s="37">
        <f t="shared" si="54"/>
        <v>58.038804404824326</v>
      </c>
      <c r="W136" s="37">
        <f t="shared" si="55"/>
        <v>64.7718930256948</v>
      </c>
      <c r="X136" s="37">
        <f t="shared" si="56"/>
        <v>41.950707918196116</v>
      </c>
      <c r="Y136" s="37">
        <f t="shared" si="57"/>
        <v>35.238594651284735</v>
      </c>
      <c r="Z136" s="34">
        <f t="shared" si="58"/>
        <v>199.99999999999997</v>
      </c>
      <c r="AA136" s="33">
        <f t="shared" si="59"/>
        <v>1.319696469811943</v>
      </c>
      <c r="AB136" s="38">
        <f t="shared" si="60"/>
        <v>374.53468914918267</v>
      </c>
      <c r="AC136" s="38">
        <f t="shared" si="61"/>
        <v>193.51009771986972</v>
      </c>
      <c r="AD136" s="38">
        <f t="shared" si="62"/>
        <v>95.40196721311476</v>
      </c>
      <c r="AF136" s="12"/>
      <c r="AH136" s="13"/>
    </row>
    <row r="137" spans="1:34" ht="19.5" customHeight="1">
      <c r="A137" s="29" t="s">
        <v>196</v>
      </c>
      <c r="B137" s="40" t="s">
        <v>197</v>
      </c>
      <c r="C137" s="41">
        <v>4030</v>
      </c>
      <c r="D137" s="30">
        <v>0.9995483288166216</v>
      </c>
      <c r="E137" s="31">
        <v>0.8945409429280397</v>
      </c>
      <c r="F137" s="31">
        <v>0.08312655086848635</v>
      </c>
      <c r="G137" s="31">
        <v>0.018610421836228287</v>
      </c>
      <c r="H137" s="31">
        <v>0.0037220843672456576</v>
      </c>
      <c r="I137" s="32">
        <f t="shared" si="42"/>
        <v>199.9096657633243</v>
      </c>
      <c r="J137" s="33">
        <f t="shared" si="43"/>
        <v>178.90818858560792</v>
      </c>
      <c r="K137" s="33">
        <f t="shared" si="44"/>
        <v>16.62531017369727</v>
      </c>
      <c r="L137" s="33">
        <f t="shared" si="45"/>
        <v>3.722084367245657</v>
      </c>
      <c r="M137" s="33">
        <f t="shared" si="46"/>
        <v>0.7444168734491315</v>
      </c>
      <c r="N137" s="34"/>
      <c r="O137" s="35">
        <f t="shared" si="47"/>
        <v>22.36352357320099</v>
      </c>
      <c r="P137" s="34">
        <f t="shared" si="48"/>
        <v>33.25062034739454</v>
      </c>
      <c r="Q137" s="34">
        <f t="shared" si="49"/>
        <v>18.610421836228287</v>
      </c>
      <c r="R137" s="34">
        <f t="shared" si="50"/>
        <v>7.444168734491315</v>
      </c>
      <c r="S137" s="35">
        <f t="shared" si="51"/>
        <v>81.66873449131512</v>
      </c>
      <c r="T137" s="36">
        <f t="shared" si="52"/>
        <v>2.4489175845043683</v>
      </c>
      <c r="U137" s="34">
        <f t="shared" si="53"/>
        <v>200</v>
      </c>
      <c r="V137" s="37">
        <f t="shared" si="54"/>
        <v>54.766426129889865</v>
      </c>
      <c r="W137" s="37">
        <f t="shared" si="55"/>
        <v>81.42802886441324</v>
      </c>
      <c r="X137" s="37">
        <f t="shared" si="56"/>
        <v>45.57538928978353</v>
      </c>
      <c r="Y137" s="37">
        <f t="shared" si="57"/>
        <v>18.230155715913412</v>
      </c>
      <c r="Z137" s="34">
        <f t="shared" si="58"/>
        <v>200</v>
      </c>
      <c r="AA137" s="33">
        <f t="shared" si="59"/>
        <v>4.962779156327544</v>
      </c>
      <c r="AB137" s="38">
        <f t="shared" si="60"/>
        <v>350.6730115567641</v>
      </c>
      <c r="AC137" s="38">
        <f t="shared" si="61"/>
        <v>186.95384615384614</v>
      </c>
      <c r="AD137" s="38">
        <f t="shared" si="62"/>
        <v>93.78909090909092</v>
      </c>
      <c r="AF137" s="12"/>
      <c r="AH137" s="13"/>
    </row>
    <row r="138" spans="1:34" ht="19.5" customHeight="1">
      <c r="A138" s="29" t="s">
        <v>198</v>
      </c>
      <c r="B138" s="40" t="s">
        <v>199</v>
      </c>
      <c r="C138" s="41">
        <v>1555</v>
      </c>
      <c r="D138" s="30">
        <v>0.9995483288166216</v>
      </c>
      <c r="E138" s="31">
        <v>0.9131832797427653</v>
      </c>
      <c r="F138" s="31">
        <v>0.07717041800643087</v>
      </c>
      <c r="G138" s="31">
        <v>0.006430868167202572</v>
      </c>
      <c r="H138" s="31">
        <v>0</v>
      </c>
      <c r="I138" s="32">
        <f t="shared" si="42"/>
        <v>199.9096657633243</v>
      </c>
      <c r="J138" s="33">
        <f t="shared" si="43"/>
        <v>182.63665594855306</v>
      </c>
      <c r="K138" s="33">
        <f t="shared" si="44"/>
        <v>15.434083601286176</v>
      </c>
      <c r="L138" s="33">
        <f t="shared" si="45"/>
        <v>1.2861736334405145</v>
      </c>
      <c r="M138" s="33">
        <f t="shared" si="46"/>
        <v>0</v>
      </c>
      <c r="N138" s="34"/>
      <c r="O138" s="35">
        <f t="shared" si="47"/>
        <v>22.829581993569132</v>
      </c>
      <c r="P138" s="34">
        <f t="shared" si="48"/>
        <v>30.86816720257235</v>
      </c>
      <c r="Q138" s="34">
        <f t="shared" si="49"/>
        <v>6.430868167202572</v>
      </c>
      <c r="R138" s="34">
        <f t="shared" si="50"/>
        <v>0</v>
      </c>
      <c r="S138" s="35">
        <f t="shared" si="51"/>
        <v>60.12861736334406</v>
      </c>
      <c r="T138" s="36">
        <f t="shared" si="52"/>
        <v>3.3262032085561493</v>
      </c>
      <c r="U138" s="34">
        <f t="shared" si="53"/>
        <v>200</v>
      </c>
      <c r="V138" s="37">
        <f t="shared" si="54"/>
        <v>75.93582887700533</v>
      </c>
      <c r="W138" s="37">
        <f t="shared" si="55"/>
        <v>102.67379679144385</v>
      </c>
      <c r="X138" s="37">
        <f t="shared" si="56"/>
        <v>21.3903743315508</v>
      </c>
      <c r="Y138" s="37">
        <f t="shared" si="57"/>
        <v>0</v>
      </c>
      <c r="Z138" s="34">
        <f t="shared" si="58"/>
        <v>200</v>
      </c>
      <c r="AA138" s="33">
        <f t="shared" si="59"/>
        <v>12.861736334405144</v>
      </c>
      <c r="AB138" s="38">
        <f t="shared" si="60"/>
        <v>308.1114551083591</v>
      </c>
      <c r="AC138" s="38">
        <f t="shared" si="61"/>
        <v>174.16</v>
      </c>
      <c r="AD138" s="38">
        <f t="shared" si="62"/>
        <v>90.47272727272727</v>
      </c>
      <c r="AF138" s="12"/>
      <c r="AH138" s="13"/>
    </row>
    <row r="139" spans="1:34" ht="19.5" customHeight="1">
      <c r="A139" s="29" t="s">
        <v>198</v>
      </c>
      <c r="B139" s="40" t="s">
        <v>200</v>
      </c>
      <c r="C139" s="41">
        <v>1555</v>
      </c>
      <c r="D139" s="30">
        <v>0.9995483288166216</v>
      </c>
      <c r="E139" s="31">
        <v>0.9131832797427653</v>
      </c>
      <c r="F139" s="31">
        <v>0.07717041800643087</v>
      </c>
      <c r="G139" s="31">
        <v>0.006430868167202572</v>
      </c>
      <c r="H139" s="31">
        <v>0</v>
      </c>
      <c r="I139" s="32">
        <f t="shared" si="42"/>
        <v>199.9096657633243</v>
      </c>
      <c r="J139" s="33">
        <f t="shared" si="43"/>
        <v>182.63665594855306</v>
      </c>
      <c r="K139" s="33">
        <f t="shared" si="44"/>
        <v>15.434083601286176</v>
      </c>
      <c r="L139" s="33">
        <f t="shared" si="45"/>
        <v>1.2861736334405145</v>
      </c>
      <c r="M139" s="33">
        <f t="shared" si="46"/>
        <v>0</v>
      </c>
      <c r="N139" s="34"/>
      <c r="O139" s="35">
        <f t="shared" si="47"/>
        <v>22.829581993569132</v>
      </c>
      <c r="P139" s="34">
        <f t="shared" si="48"/>
        <v>30.86816720257235</v>
      </c>
      <c r="Q139" s="34">
        <f t="shared" si="49"/>
        <v>6.430868167202572</v>
      </c>
      <c r="R139" s="34">
        <f t="shared" si="50"/>
        <v>0</v>
      </c>
      <c r="S139" s="35">
        <f t="shared" si="51"/>
        <v>60.12861736334406</v>
      </c>
      <c r="T139" s="36">
        <f t="shared" si="52"/>
        <v>3.3262032085561493</v>
      </c>
      <c r="U139" s="34">
        <f t="shared" si="53"/>
        <v>200</v>
      </c>
      <c r="V139" s="37">
        <f t="shared" si="54"/>
        <v>75.93582887700533</v>
      </c>
      <c r="W139" s="37">
        <f t="shared" si="55"/>
        <v>102.67379679144385</v>
      </c>
      <c r="X139" s="37">
        <f t="shared" si="56"/>
        <v>21.3903743315508</v>
      </c>
      <c r="Y139" s="37">
        <f t="shared" si="57"/>
        <v>0</v>
      </c>
      <c r="Z139" s="34">
        <f t="shared" si="58"/>
        <v>200</v>
      </c>
      <c r="AA139" s="33">
        <f t="shared" si="59"/>
        <v>12.861736334405144</v>
      </c>
      <c r="AB139" s="38">
        <f t="shared" si="60"/>
        <v>308.1114551083591</v>
      </c>
      <c r="AC139" s="38">
        <f t="shared" si="61"/>
        <v>174.16</v>
      </c>
      <c r="AD139" s="38">
        <f t="shared" si="62"/>
        <v>90.47272727272727</v>
      </c>
      <c r="AF139" s="12"/>
      <c r="AH139" s="13"/>
    </row>
    <row r="140" spans="1:34" ht="19.5" customHeight="1">
      <c r="A140" s="29" t="s">
        <v>198</v>
      </c>
      <c r="B140" s="40" t="s">
        <v>201</v>
      </c>
      <c r="C140" s="41">
        <v>1555</v>
      </c>
      <c r="D140" s="30">
        <v>0.9995483288166216</v>
      </c>
      <c r="E140" s="31">
        <v>0.9131832797427653</v>
      </c>
      <c r="F140" s="31">
        <v>0.07717041800643087</v>
      </c>
      <c r="G140" s="31">
        <v>0.006430868167202572</v>
      </c>
      <c r="H140" s="31">
        <v>0</v>
      </c>
      <c r="I140" s="32">
        <f t="shared" si="42"/>
        <v>199.9096657633243</v>
      </c>
      <c r="J140" s="33">
        <f t="shared" si="43"/>
        <v>182.63665594855306</v>
      </c>
      <c r="K140" s="33">
        <f t="shared" si="44"/>
        <v>15.434083601286176</v>
      </c>
      <c r="L140" s="33">
        <f t="shared" si="45"/>
        <v>1.2861736334405145</v>
      </c>
      <c r="M140" s="33">
        <f t="shared" si="46"/>
        <v>0</v>
      </c>
      <c r="N140" s="34"/>
      <c r="O140" s="35">
        <f t="shared" si="47"/>
        <v>22.829581993569132</v>
      </c>
      <c r="P140" s="34">
        <f t="shared" si="48"/>
        <v>30.86816720257235</v>
      </c>
      <c r="Q140" s="34">
        <f t="shared" si="49"/>
        <v>6.430868167202572</v>
      </c>
      <c r="R140" s="34">
        <f t="shared" si="50"/>
        <v>0</v>
      </c>
      <c r="S140" s="35">
        <f t="shared" si="51"/>
        <v>60.12861736334406</v>
      </c>
      <c r="T140" s="36">
        <f t="shared" si="52"/>
        <v>3.3262032085561493</v>
      </c>
      <c r="U140" s="34">
        <f t="shared" si="53"/>
        <v>200</v>
      </c>
      <c r="V140" s="37">
        <f t="shared" si="54"/>
        <v>75.93582887700533</v>
      </c>
      <c r="W140" s="37">
        <f t="shared" si="55"/>
        <v>102.67379679144385</v>
      </c>
      <c r="X140" s="37">
        <f t="shared" si="56"/>
        <v>21.3903743315508</v>
      </c>
      <c r="Y140" s="37">
        <f t="shared" si="57"/>
        <v>0</v>
      </c>
      <c r="Z140" s="34">
        <f t="shared" si="58"/>
        <v>200</v>
      </c>
      <c r="AA140" s="33">
        <f t="shared" si="59"/>
        <v>12.861736334405144</v>
      </c>
      <c r="AB140" s="38">
        <f t="shared" si="60"/>
        <v>308.1114551083591</v>
      </c>
      <c r="AC140" s="38">
        <f t="shared" si="61"/>
        <v>174.16</v>
      </c>
      <c r="AD140" s="38">
        <f t="shared" si="62"/>
        <v>90.47272727272727</v>
      </c>
      <c r="AF140" s="12"/>
      <c r="AH140" s="13"/>
    </row>
    <row r="141" spans="1:34" ht="19.5" customHeight="1">
      <c r="A141" s="29" t="s">
        <v>202</v>
      </c>
      <c r="B141" s="40" t="s">
        <v>203</v>
      </c>
      <c r="C141" s="41">
        <v>19625</v>
      </c>
      <c r="D141" s="30">
        <v>0.9995483288166216</v>
      </c>
      <c r="E141" s="31">
        <v>0.6165605095541401</v>
      </c>
      <c r="F141" s="31">
        <v>0.33605095541401275</v>
      </c>
      <c r="G141" s="31">
        <v>0.03337579617834395</v>
      </c>
      <c r="H141" s="31">
        <v>0.013757961783439491</v>
      </c>
      <c r="I141" s="32">
        <f t="shared" si="42"/>
        <v>199.9096657633243</v>
      </c>
      <c r="J141" s="33">
        <f t="shared" si="43"/>
        <v>123.31210191082802</v>
      </c>
      <c r="K141" s="33">
        <f t="shared" si="44"/>
        <v>67.21019108280255</v>
      </c>
      <c r="L141" s="33">
        <f t="shared" si="45"/>
        <v>6.67515923566879</v>
      </c>
      <c r="M141" s="33">
        <f t="shared" si="46"/>
        <v>2.7515923566878984</v>
      </c>
      <c r="N141" s="34"/>
      <c r="O141" s="35">
        <f t="shared" si="47"/>
        <v>15.414012738853502</v>
      </c>
      <c r="P141" s="34">
        <f t="shared" si="48"/>
        <v>134.4203821656051</v>
      </c>
      <c r="Q141" s="34">
        <f t="shared" si="49"/>
        <v>33.37579617834395</v>
      </c>
      <c r="R141" s="34">
        <f t="shared" si="50"/>
        <v>27.515923566878982</v>
      </c>
      <c r="S141" s="35">
        <f t="shared" si="51"/>
        <v>210.72611464968156</v>
      </c>
      <c r="T141" s="36">
        <f t="shared" si="52"/>
        <v>0.9490992624833755</v>
      </c>
      <c r="U141" s="34">
        <f t="shared" si="53"/>
        <v>200</v>
      </c>
      <c r="V141" s="37">
        <f t="shared" si="54"/>
        <v>14.629428122355215</v>
      </c>
      <c r="W141" s="37">
        <f t="shared" si="55"/>
        <v>127.57828557610928</v>
      </c>
      <c r="X141" s="37">
        <f t="shared" si="56"/>
        <v>31.676943537661703</v>
      </c>
      <c r="Y141" s="37">
        <f t="shared" si="57"/>
        <v>26.115342763873773</v>
      </c>
      <c r="Z141" s="34">
        <f t="shared" si="58"/>
        <v>200</v>
      </c>
      <c r="AA141" s="33">
        <f t="shared" si="59"/>
        <v>1.019108280254777</v>
      </c>
      <c r="AB141" s="38">
        <f t="shared" si="60"/>
        <v>376.64934026389443</v>
      </c>
      <c r="AC141" s="38">
        <f t="shared" si="61"/>
        <v>194.07164480322905</v>
      </c>
      <c r="AD141" s="38">
        <f t="shared" si="62"/>
        <v>95.53752535496957</v>
      </c>
      <c r="AF141" s="12"/>
      <c r="AH141" s="13"/>
    </row>
    <row r="142" spans="1:34" ht="19.5" customHeight="1">
      <c r="A142" s="29" t="s">
        <v>204</v>
      </c>
      <c r="B142" s="40" t="s">
        <v>205</v>
      </c>
      <c r="C142" s="41">
        <v>4090</v>
      </c>
      <c r="D142" s="30">
        <v>0.9995483288166216</v>
      </c>
      <c r="E142" s="31">
        <v>0.7224938875305623</v>
      </c>
      <c r="F142" s="31">
        <v>0.2530562347188264</v>
      </c>
      <c r="G142" s="31">
        <v>0.02078239608801956</v>
      </c>
      <c r="H142" s="31">
        <v>0.003667481662591687</v>
      </c>
      <c r="I142" s="32">
        <f t="shared" si="42"/>
        <v>199.9096657633243</v>
      </c>
      <c r="J142" s="33">
        <f t="shared" si="43"/>
        <v>144.49877750611248</v>
      </c>
      <c r="K142" s="33">
        <f t="shared" si="44"/>
        <v>50.61124694376527</v>
      </c>
      <c r="L142" s="33">
        <f t="shared" si="45"/>
        <v>4.156479217603912</v>
      </c>
      <c r="M142" s="33">
        <f t="shared" si="46"/>
        <v>0.7334963325183375</v>
      </c>
      <c r="N142" s="34"/>
      <c r="O142" s="35">
        <f t="shared" si="47"/>
        <v>18.06234718826406</v>
      </c>
      <c r="P142" s="34">
        <f t="shared" si="48"/>
        <v>101.22249388753055</v>
      </c>
      <c r="Q142" s="34">
        <f t="shared" si="49"/>
        <v>20.78239608801956</v>
      </c>
      <c r="R142" s="34">
        <f t="shared" si="50"/>
        <v>7.334963325183375</v>
      </c>
      <c r="S142" s="35">
        <f t="shared" si="51"/>
        <v>147.40220048899752</v>
      </c>
      <c r="T142" s="36">
        <f t="shared" si="52"/>
        <v>1.3568318473978855</v>
      </c>
      <c r="U142" s="34">
        <f t="shared" si="53"/>
        <v>200.00000000000003</v>
      </c>
      <c r="V142" s="37">
        <f t="shared" si="54"/>
        <v>24.507567903794328</v>
      </c>
      <c r="W142" s="37">
        <f t="shared" si="55"/>
        <v>137.34190337963926</v>
      </c>
      <c r="X142" s="37">
        <f t="shared" si="56"/>
        <v>28.19821687746217</v>
      </c>
      <c r="Y142" s="37">
        <f t="shared" si="57"/>
        <v>9.952311839104295</v>
      </c>
      <c r="Z142" s="34">
        <f t="shared" si="58"/>
        <v>200.00000000000003</v>
      </c>
      <c r="AA142" s="33">
        <f t="shared" si="59"/>
        <v>4.889975550122251</v>
      </c>
      <c r="AB142" s="38">
        <f t="shared" si="60"/>
        <v>351.12005365526494</v>
      </c>
      <c r="AC142" s="38">
        <f t="shared" si="61"/>
        <v>187.08051341890314</v>
      </c>
      <c r="AD142" s="38">
        <f t="shared" si="62"/>
        <v>93.82078853046595</v>
      </c>
      <c r="AF142" s="12"/>
      <c r="AH142" s="13"/>
    </row>
    <row r="143" spans="1:34" ht="19.5" customHeight="1">
      <c r="A143" s="29" t="s">
        <v>204</v>
      </c>
      <c r="B143" s="40" t="s">
        <v>206</v>
      </c>
      <c r="C143" s="41">
        <v>4090</v>
      </c>
      <c r="D143" s="30">
        <v>0.9995483288166216</v>
      </c>
      <c r="E143" s="31">
        <v>0.7224938875305623</v>
      </c>
      <c r="F143" s="31">
        <v>0.2530562347188264</v>
      </c>
      <c r="G143" s="31">
        <v>0.02078239608801956</v>
      </c>
      <c r="H143" s="31">
        <v>0.003667481662591687</v>
      </c>
      <c r="I143" s="32">
        <f t="shared" si="42"/>
        <v>199.9096657633243</v>
      </c>
      <c r="J143" s="33">
        <f t="shared" si="43"/>
        <v>144.49877750611248</v>
      </c>
      <c r="K143" s="33">
        <f t="shared" si="44"/>
        <v>50.61124694376527</v>
      </c>
      <c r="L143" s="33">
        <f t="shared" si="45"/>
        <v>4.156479217603912</v>
      </c>
      <c r="M143" s="33">
        <f t="shared" si="46"/>
        <v>0.7334963325183375</v>
      </c>
      <c r="N143" s="34"/>
      <c r="O143" s="35">
        <f t="shared" si="47"/>
        <v>18.06234718826406</v>
      </c>
      <c r="P143" s="34">
        <f t="shared" si="48"/>
        <v>101.22249388753055</v>
      </c>
      <c r="Q143" s="34">
        <f t="shared" si="49"/>
        <v>20.78239608801956</v>
      </c>
      <c r="R143" s="34">
        <f t="shared" si="50"/>
        <v>7.334963325183375</v>
      </c>
      <c r="S143" s="35">
        <f t="shared" si="51"/>
        <v>147.40220048899752</v>
      </c>
      <c r="T143" s="36">
        <f t="shared" si="52"/>
        <v>1.3568318473978855</v>
      </c>
      <c r="U143" s="34">
        <f t="shared" si="53"/>
        <v>200.00000000000003</v>
      </c>
      <c r="V143" s="37">
        <f t="shared" si="54"/>
        <v>24.507567903794328</v>
      </c>
      <c r="W143" s="37">
        <f t="shared" si="55"/>
        <v>137.34190337963926</v>
      </c>
      <c r="X143" s="37">
        <f t="shared" si="56"/>
        <v>28.19821687746217</v>
      </c>
      <c r="Y143" s="37">
        <f t="shared" si="57"/>
        <v>9.952311839104295</v>
      </c>
      <c r="Z143" s="34">
        <f t="shared" si="58"/>
        <v>200.00000000000003</v>
      </c>
      <c r="AA143" s="33">
        <f t="shared" si="59"/>
        <v>4.889975550122251</v>
      </c>
      <c r="AB143" s="38">
        <f t="shared" si="60"/>
        <v>351.12005365526494</v>
      </c>
      <c r="AC143" s="38">
        <f t="shared" si="61"/>
        <v>187.08051341890314</v>
      </c>
      <c r="AD143" s="38">
        <f t="shared" si="62"/>
        <v>93.82078853046595</v>
      </c>
      <c r="AF143" s="12"/>
      <c r="AH143" s="13"/>
    </row>
    <row r="144" spans="1:34" ht="19.5" customHeight="1">
      <c r="A144" s="29" t="s">
        <v>207</v>
      </c>
      <c r="B144" s="40" t="s">
        <v>208</v>
      </c>
      <c r="C144" s="41">
        <v>1905</v>
      </c>
      <c r="D144" s="30">
        <v>0.9995483288166216</v>
      </c>
      <c r="E144" s="31">
        <v>0.8582677165354331</v>
      </c>
      <c r="F144" s="31">
        <v>0.12860892388451445</v>
      </c>
      <c r="G144" s="31">
        <v>0.010498687664041995</v>
      </c>
      <c r="H144" s="31">
        <v>0</v>
      </c>
      <c r="I144" s="32">
        <f t="shared" si="42"/>
        <v>199.9096657633243</v>
      </c>
      <c r="J144" s="33">
        <f t="shared" si="43"/>
        <v>171.6535433070866</v>
      </c>
      <c r="K144" s="33">
        <f t="shared" si="44"/>
        <v>25.72178477690289</v>
      </c>
      <c r="L144" s="33">
        <f t="shared" si="45"/>
        <v>2.099737532808399</v>
      </c>
      <c r="M144" s="33">
        <f t="shared" si="46"/>
        <v>0</v>
      </c>
      <c r="N144" s="34"/>
      <c r="O144" s="35">
        <f t="shared" si="47"/>
        <v>21.456692913385826</v>
      </c>
      <c r="P144" s="34">
        <f t="shared" si="48"/>
        <v>51.44356955380578</v>
      </c>
      <c r="Q144" s="34">
        <f t="shared" si="49"/>
        <v>10.498687664041995</v>
      </c>
      <c r="R144" s="34">
        <f t="shared" si="50"/>
        <v>0</v>
      </c>
      <c r="S144" s="35">
        <f t="shared" si="51"/>
        <v>83.3989501312336</v>
      </c>
      <c r="T144" s="36">
        <f t="shared" si="52"/>
        <v>2.3981117230527143</v>
      </c>
      <c r="U144" s="34">
        <f t="shared" si="53"/>
        <v>200</v>
      </c>
      <c r="V144" s="37">
        <f t="shared" si="54"/>
        <v>51.45554681353265</v>
      </c>
      <c r="W144" s="37">
        <f t="shared" si="55"/>
        <v>123.36742722265933</v>
      </c>
      <c r="X144" s="37">
        <f t="shared" si="56"/>
        <v>25.177025963808024</v>
      </c>
      <c r="Y144" s="37">
        <f t="shared" si="57"/>
        <v>0</v>
      </c>
      <c r="Z144" s="34">
        <f t="shared" si="58"/>
        <v>200</v>
      </c>
      <c r="AA144" s="33">
        <f t="shared" si="59"/>
        <v>10.498687664041995</v>
      </c>
      <c r="AB144" s="38">
        <f t="shared" si="60"/>
        <v>319.72027972027973</v>
      </c>
      <c r="AC144" s="38">
        <f t="shared" si="61"/>
        <v>177.8</v>
      </c>
      <c r="AD144" s="38">
        <f t="shared" si="62"/>
        <v>91.44</v>
      </c>
      <c r="AF144" s="12"/>
      <c r="AH144" s="13"/>
    </row>
    <row r="145" spans="1:34" ht="19.5" customHeight="1">
      <c r="A145" s="29" t="s">
        <v>207</v>
      </c>
      <c r="B145" s="40" t="s">
        <v>209</v>
      </c>
      <c r="C145" s="41">
        <v>3085</v>
      </c>
      <c r="D145" s="30">
        <v>0.9995483288166216</v>
      </c>
      <c r="E145" s="31">
        <v>0.6920583468395461</v>
      </c>
      <c r="F145" s="31">
        <v>0.23014586709886548</v>
      </c>
      <c r="G145" s="31">
        <v>0.055105348460291734</v>
      </c>
      <c r="H145" s="31">
        <v>0.022690437601296597</v>
      </c>
      <c r="I145" s="32">
        <f t="shared" si="42"/>
        <v>199.9096657633243</v>
      </c>
      <c r="J145" s="33">
        <f t="shared" si="43"/>
        <v>138.41166936790924</v>
      </c>
      <c r="K145" s="33">
        <f t="shared" si="44"/>
        <v>46.029173419773095</v>
      </c>
      <c r="L145" s="33">
        <f t="shared" si="45"/>
        <v>11.021069692058347</v>
      </c>
      <c r="M145" s="33">
        <f t="shared" si="46"/>
        <v>4.538087520259319</v>
      </c>
      <c r="N145" s="34"/>
      <c r="O145" s="35">
        <f t="shared" si="47"/>
        <v>17.301458670988655</v>
      </c>
      <c r="P145" s="34">
        <f t="shared" si="48"/>
        <v>92.05834683954619</v>
      </c>
      <c r="Q145" s="34">
        <f t="shared" si="49"/>
        <v>55.10534846029174</v>
      </c>
      <c r="R145" s="34">
        <f t="shared" si="50"/>
        <v>45.38087520259319</v>
      </c>
      <c r="S145" s="35">
        <f t="shared" si="51"/>
        <v>209.84602917341977</v>
      </c>
      <c r="T145" s="36">
        <f t="shared" si="52"/>
        <v>0.9530797451245414</v>
      </c>
      <c r="U145" s="34">
        <f t="shared" si="53"/>
        <v>200</v>
      </c>
      <c r="V145" s="37">
        <f t="shared" si="54"/>
        <v>16.489669820428656</v>
      </c>
      <c r="W145" s="37">
        <f t="shared" si="55"/>
        <v>87.73894574242131</v>
      </c>
      <c r="X145" s="37">
        <f t="shared" si="56"/>
        <v>52.51979146553389</v>
      </c>
      <c r="Y145" s="37">
        <f t="shared" si="57"/>
        <v>43.251592971616134</v>
      </c>
      <c r="Z145" s="34">
        <f t="shared" si="58"/>
        <v>200</v>
      </c>
      <c r="AA145" s="33">
        <f t="shared" si="59"/>
        <v>6.482982171799027</v>
      </c>
      <c r="AB145" s="38">
        <f t="shared" si="60"/>
        <v>341.5916955017301</v>
      </c>
      <c r="AC145" s="38">
        <f t="shared" si="61"/>
        <v>184.34756097560975</v>
      </c>
      <c r="AD145" s="38">
        <f t="shared" si="62"/>
        <v>93.13207547169812</v>
      </c>
      <c r="AF145" s="12"/>
      <c r="AH145" s="13"/>
    </row>
    <row r="146" spans="1:34" ht="19.5" customHeight="1">
      <c r="A146" s="29" t="s">
        <v>210</v>
      </c>
      <c r="B146" s="40" t="s">
        <v>211</v>
      </c>
      <c r="C146" s="41">
        <v>27155</v>
      </c>
      <c r="D146" s="30">
        <v>0.9995483288166216</v>
      </c>
      <c r="E146" s="31">
        <v>0.9372122997606334</v>
      </c>
      <c r="F146" s="31">
        <v>0.05689559933713865</v>
      </c>
      <c r="G146" s="31">
        <v>0.005339716442644081</v>
      </c>
      <c r="H146" s="31">
        <v>0.0005523844595838704</v>
      </c>
      <c r="I146" s="32">
        <f t="shared" si="42"/>
        <v>199.9096657633243</v>
      </c>
      <c r="J146" s="33">
        <f t="shared" si="43"/>
        <v>187.44245995212668</v>
      </c>
      <c r="K146" s="33">
        <f t="shared" si="44"/>
        <v>11.379119867427729</v>
      </c>
      <c r="L146" s="33">
        <f t="shared" si="45"/>
        <v>1.067943288528816</v>
      </c>
      <c r="M146" s="33">
        <f t="shared" si="46"/>
        <v>0.11047689191677407</v>
      </c>
      <c r="N146" s="34"/>
      <c r="O146" s="35">
        <f t="shared" si="47"/>
        <v>23.430307494015835</v>
      </c>
      <c r="P146" s="34">
        <f t="shared" si="48"/>
        <v>22.758239734855458</v>
      </c>
      <c r="Q146" s="34">
        <f t="shared" si="49"/>
        <v>5.339716442644081</v>
      </c>
      <c r="R146" s="34">
        <f t="shared" si="50"/>
        <v>1.1047689191677406</v>
      </c>
      <c r="S146" s="35">
        <f t="shared" si="51"/>
        <v>52.633032590683115</v>
      </c>
      <c r="T146" s="36">
        <f t="shared" si="52"/>
        <v>3.7998950498513206</v>
      </c>
      <c r="U146" s="34">
        <f t="shared" si="53"/>
        <v>200</v>
      </c>
      <c r="V146" s="37">
        <f t="shared" si="54"/>
        <v>89.03270946300508</v>
      </c>
      <c r="W146" s="37">
        <f t="shared" si="55"/>
        <v>86.47892251180689</v>
      </c>
      <c r="X146" s="37">
        <f t="shared" si="56"/>
        <v>20.290362078012944</v>
      </c>
      <c r="Y146" s="37">
        <f t="shared" si="57"/>
        <v>4.1980059471750915</v>
      </c>
      <c r="Z146" s="34">
        <f t="shared" si="58"/>
        <v>200</v>
      </c>
      <c r="AA146" s="33">
        <f t="shared" si="59"/>
        <v>0.7365126127784939</v>
      </c>
      <c r="AB146" s="38">
        <f t="shared" si="60"/>
        <v>378.6593071392258</v>
      </c>
      <c r="AC146" s="38">
        <f t="shared" si="61"/>
        <v>194.60255941499085</v>
      </c>
      <c r="AD146" s="38">
        <f t="shared" si="62"/>
        <v>95.66532110091742</v>
      </c>
      <c r="AF146" s="12"/>
      <c r="AH146" s="13"/>
    </row>
    <row r="147" spans="1:34" ht="19.5" customHeight="1">
      <c r="A147" s="29" t="s">
        <v>212</v>
      </c>
      <c r="B147" s="40" t="s">
        <v>213</v>
      </c>
      <c r="C147" s="41">
        <v>45</v>
      </c>
      <c r="D147" s="30">
        <v>0.9995483288166216</v>
      </c>
      <c r="E147" s="31">
        <v>0</v>
      </c>
      <c r="F147" s="31">
        <v>0</v>
      </c>
      <c r="G147" s="31">
        <v>0</v>
      </c>
      <c r="H147" s="31">
        <v>0.8888888888888888</v>
      </c>
      <c r="I147" s="32">
        <f t="shared" si="42"/>
        <v>199.9096657633243</v>
      </c>
      <c r="J147" s="33">
        <f t="shared" si="43"/>
        <v>0</v>
      </c>
      <c r="K147" s="33">
        <f t="shared" si="44"/>
        <v>0</v>
      </c>
      <c r="L147" s="33">
        <f t="shared" si="45"/>
        <v>0</v>
      </c>
      <c r="M147" s="33">
        <f t="shared" si="46"/>
        <v>177.77777777777777</v>
      </c>
      <c r="N147" s="34"/>
      <c r="O147" s="35">
        <f t="shared" si="47"/>
        <v>0</v>
      </c>
      <c r="P147" s="34">
        <f t="shared" si="48"/>
        <v>0</v>
      </c>
      <c r="Q147" s="34">
        <f t="shared" si="49"/>
        <v>0</v>
      </c>
      <c r="R147" s="34">
        <f t="shared" si="50"/>
        <v>1777.7777777777778</v>
      </c>
      <c r="S147" s="35">
        <f t="shared" si="51"/>
        <v>1777.7777777777778</v>
      </c>
      <c r="T147" s="36">
        <f t="shared" si="52"/>
        <v>0.1125</v>
      </c>
      <c r="U147" s="34">
        <f t="shared" si="53"/>
        <v>200</v>
      </c>
      <c r="V147" s="37">
        <f t="shared" si="54"/>
        <v>0</v>
      </c>
      <c r="W147" s="37">
        <f t="shared" si="55"/>
        <v>0</v>
      </c>
      <c r="X147" s="37">
        <f t="shared" si="56"/>
        <v>0</v>
      </c>
      <c r="Y147" s="37">
        <f t="shared" si="57"/>
        <v>200</v>
      </c>
      <c r="Z147" s="34">
        <f t="shared" si="58"/>
        <v>200</v>
      </c>
      <c r="AA147" s="33">
        <f t="shared" si="59"/>
        <v>444.44444444444446</v>
      </c>
      <c r="AB147" s="38">
        <f t="shared" si="60"/>
        <v>40.373831775700936</v>
      </c>
      <c r="AC147" s="38">
        <f t="shared" si="61"/>
        <v>36.75</v>
      </c>
      <c r="AD147" s="38">
        <f t="shared" si="62"/>
        <v>30.857142857142858</v>
      </c>
      <c r="AF147" s="12"/>
      <c r="AH147" s="13"/>
    </row>
    <row r="148" spans="1:34" ht="19.5" customHeight="1">
      <c r="A148" s="29" t="s">
        <v>214</v>
      </c>
      <c r="B148" s="40" t="s">
        <v>215</v>
      </c>
      <c r="C148" s="41">
        <v>705</v>
      </c>
      <c r="D148" s="30">
        <v>0.9995483288166216</v>
      </c>
      <c r="E148" s="31">
        <v>0.7872340425531915</v>
      </c>
      <c r="F148" s="31">
        <v>0.14184397163120568</v>
      </c>
      <c r="G148" s="31">
        <v>0.03546099290780142</v>
      </c>
      <c r="H148" s="31">
        <v>0.02127659574468085</v>
      </c>
      <c r="I148" s="32">
        <f t="shared" si="42"/>
        <v>199.9096657633243</v>
      </c>
      <c r="J148" s="33">
        <f t="shared" si="43"/>
        <v>157.4468085106383</v>
      </c>
      <c r="K148" s="33">
        <f t="shared" si="44"/>
        <v>28.368794326241137</v>
      </c>
      <c r="L148" s="33">
        <f t="shared" si="45"/>
        <v>7.092198581560284</v>
      </c>
      <c r="M148" s="33">
        <f t="shared" si="46"/>
        <v>4.25531914893617</v>
      </c>
      <c r="N148" s="34"/>
      <c r="O148" s="35">
        <f t="shared" si="47"/>
        <v>19.680851063829788</v>
      </c>
      <c r="P148" s="34">
        <f t="shared" si="48"/>
        <v>56.73758865248227</v>
      </c>
      <c r="Q148" s="34">
        <f t="shared" si="49"/>
        <v>35.46099290780142</v>
      </c>
      <c r="R148" s="34">
        <f t="shared" si="50"/>
        <v>42.5531914893617</v>
      </c>
      <c r="S148" s="35">
        <f t="shared" si="51"/>
        <v>154.43262411347519</v>
      </c>
      <c r="T148" s="36">
        <f t="shared" si="52"/>
        <v>1.2950631458094144</v>
      </c>
      <c r="U148" s="34">
        <f t="shared" si="53"/>
        <v>200</v>
      </c>
      <c r="V148" s="37">
        <f t="shared" si="54"/>
        <v>25.487944890929967</v>
      </c>
      <c r="W148" s="37">
        <f t="shared" si="55"/>
        <v>73.47876004592423</v>
      </c>
      <c r="X148" s="37">
        <f t="shared" si="56"/>
        <v>45.92422502870264</v>
      </c>
      <c r="Y148" s="37">
        <f t="shared" si="57"/>
        <v>55.109070034443164</v>
      </c>
      <c r="Z148" s="34">
        <f t="shared" si="58"/>
        <v>200</v>
      </c>
      <c r="AA148" s="33">
        <f t="shared" si="59"/>
        <v>28.368794326241137</v>
      </c>
      <c r="AB148" s="38">
        <f t="shared" si="60"/>
        <v>248.8235294117647</v>
      </c>
      <c r="AC148" s="38">
        <f t="shared" si="61"/>
        <v>153.53333333333333</v>
      </c>
      <c r="AD148" s="38">
        <f t="shared" si="62"/>
        <v>84.6</v>
      </c>
      <c r="AF148" s="12"/>
      <c r="AH148" s="13"/>
    </row>
    <row r="149" spans="1:34" ht="19.5" customHeight="1">
      <c r="A149" s="29" t="s">
        <v>214</v>
      </c>
      <c r="B149" s="40" t="s">
        <v>216</v>
      </c>
      <c r="C149" s="41">
        <v>705</v>
      </c>
      <c r="D149" s="30">
        <v>0.9995483288166216</v>
      </c>
      <c r="E149" s="31">
        <v>0.7872340425531915</v>
      </c>
      <c r="F149" s="31">
        <v>0.14184397163120568</v>
      </c>
      <c r="G149" s="31">
        <v>0.03546099290780142</v>
      </c>
      <c r="H149" s="31">
        <v>0.02127659574468085</v>
      </c>
      <c r="I149" s="32">
        <f t="shared" si="42"/>
        <v>199.9096657633243</v>
      </c>
      <c r="J149" s="33">
        <f t="shared" si="43"/>
        <v>157.4468085106383</v>
      </c>
      <c r="K149" s="33">
        <f t="shared" si="44"/>
        <v>28.368794326241137</v>
      </c>
      <c r="L149" s="33">
        <f t="shared" si="45"/>
        <v>7.092198581560284</v>
      </c>
      <c r="M149" s="33">
        <f t="shared" si="46"/>
        <v>4.25531914893617</v>
      </c>
      <c r="N149" s="34"/>
      <c r="O149" s="35">
        <f t="shared" si="47"/>
        <v>19.680851063829788</v>
      </c>
      <c r="P149" s="34">
        <f t="shared" si="48"/>
        <v>56.73758865248227</v>
      </c>
      <c r="Q149" s="34">
        <f t="shared" si="49"/>
        <v>35.46099290780142</v>
      </c>
      <c r="R149" s="34">
        <f t="shared" si="50"/>
        <v>42.5531914893617</v>
      </c>
      <c r="S149" s="35">
        <f t="shared" si="51"/>
        <v>154.43262411347519</v>
      </c>
      <c r="T149" s="36">
        <f t="shared" si="52"/>
        <v>1.2950631458094144</v>
      </c>
      <c r="U149" s="34">
        <f t="shared" si="53"/>
        <v>200</v>
      </c>
      <c r="V149" s="37">
        <f t="shared" si="54"/>
        <v>25.487944890929967</v>
      </c>
      <c r="W149" s="37">
        <f t="shared" si="55"/>
        <v>73.47876004592423</v>
      </c>
      <c r="X149" s="37">
        <f t="shared" si="56"/>
        <v>45.92422502870264</v>
      </c>
      <c r="Y149" s="37">
        <f t="shared" si="57"/>
        <v>55.109070034443164</v>
      </c>
      <c r="Z149" s="34">
        <f t="shared" si="58"/>
        <v>200</v>
      </c>
      <c r="AA149" s="33">
        <f t="shared" si="59"/>
        <v>28.368794326241137</v>
      </c>
      <c r="AB149" s="38">
        <f t="shared" si="60"/>
        <v>248.8235294117647</v>
      </c>
      <c r="AC149" s="38">
        <f t="shared" si="61"/>
        <v>153.53333333333333</v>
      </c>
      <c r="AD149" s="38">
        <f t="shared" si="62"/>
        <v>84.6</v>
      </c>
      <c r="AF149" s="12"/>
      <c r="AH149" s="13"/>
    </row>
    <row r="150" spans="1:34" ht="19.5" customHeight="1">
      <c r="A150" s="29" t="s">
        <v>214</v>
      </c>
      <c r="B150" s="40" t="s">
        <v>217</v>
      </c>
      <c r="C150" s="41">
        <v>705</v>
      </c>
      <c r="D150" s="30">
        <v>0.9995483288166216</v>
      </c>
      <c r="E150" s="31">
        <v>0.7872340425531915</v>
      </c>
      <c r="F150" s="31">
        <v>0.14184397163120568</v>
      </c>
      <c r="G150" s="31">
        <v>0.03546099290780142</v>
      </c>
      <c r="H150" s="31">
        <v>0.02127659574468085</v>
      </c>
      <c r="I150" s="32">
        <f t="shared" si="42"/>
        <v>199.9096657633243</v>
      </c>
      <c r="J150" s="33">
        <f t="shared" si="43"/>
        <v>157.4468085106383</v>
      </c>
      <c r="K150" s="33">
        <f t="shared" si="44"/>
        <v>28.368794326241137</v>
      </c>
      <c r="L150" s="33">
        <f t="shared" si="45"/>
        <v>7.092198581560284</v>
      </c>
      <c r="M150" s="33">
        <f t="shared" si="46"/>
        <v>4.25531914893617</v>
      </c>
      <c r="N150" s="34"/>
      <c r="O150" s="35">
        <f t="shared" si="47"/>
        <v>19.680851063829788</v>
      </c>
      <c r="P150" s="34">
        <f t="shared" si="48"/>
        <v>56.73758865248227</v>
      </c>
      <c r="Q150" s="34">
        <f t="shared" si="49"/>
        <v>35.46099290780142</v>
      </c>
      <c r="R150" s="34">
        <f t="shared" si="50"/>
        <v>42.5531914893617</v>
      </c>
      <c r="S150" s="35">
        <f t="shared" si="51"/>
        <v>154.43262411347519</v>
      </c>
      <c r="T150" s="36">
        <f t="shared" si="52"/>
        <v>1.2950631458094144</v>
      </c>
      <c r="U150" s="34">
        <f t="shared" si="53"/>
        <v>200</v>
      </c>
      <c r="V150" s="37">
        <f t="shared" si="54"/>
        <v>25.487944890929967</v>
      </c>
      <c r="W150" s="37">
        <f t="shared" si="55"/>
        <v>73.47876004592423</v>
      </c>
      <c r="X150" s="37">
        <f t="shared" si="56"/>
        <v>45.92422502870264</v>
      </c>
      <c r="Y150" s="37">
        <f t="shared" si="57"/>
        <v>55.109070034443164</v>
      </c>
      <c r="Z150" s="34">
        <f t="shared" si="58"/>
        <v>200</v>
      </c>
      <c r="AA150" s="33">
        <f t="shared" si="59"/>
        <v>28.368794326241137</v>
      </c>
      <c r="AB150" s="38">
        <f t="shared" si="60"/>
        <v>248.8235294117647</v>
      </c>
      <c r="AC150" s="38">
        <f t="shared" si="61"/>
        <v>153.53333333333333</v>
      </c>
      <c r="AD150" s="38">
        <f t="shared" si="62"/>
        <v>84.6</v>
      </c>
      <c r="AF150" s="12"/>
      <c r="AH150" s="13"/>
    </row>
    <row r="151" spans="1:34" ht="19.5" customHeight="1">
      <c r="A151" s="29" t="s">
        <v>214</v>
      </c>
      <c r="B151" s="40" t="s">
        <v>218</v>
      </c>
      <c r="C151" s="41">
        <v>705</v>
      </c>
      <c r="D151" s="30">
        <v>0.9995483288166216</v>
      </c>
      <c r="E151" s="31">
        <v>0.7872340425531915</v>
      </c>
      <c r="F151" s="31">
        <v>0.14184397163120568</v>
      </c>
      <c r="G151" s="31">
        <v>0.03546099290780142</v>
      </c>
      <c r="H151" s="31">
        <v>0.02127659574468085</v>
      </c>
      <c r="I151" s="32">
        <f t="shared" si="42"/>
        <v>199.9096657633243</v>
      </c>
      <c r="J151" s="33">
        <f t="shared" si="43"/>
        <v>157.4468085106383</v>
      </c>
      <c r="K151" s="33">
        <f t="shared" si="44"/>
        <v>28.368794326241137</v>
      </c>
      <c r="L151" s="33">
        <f t="shared" si="45"/>
        <v>7.092198581560284</v>
      </c>
      <c r="M151" s="33">
        <f t="shared" si="46"/>
        <v>4.25531914893617</v>
      </c>
      <c r="N151" s="34"/>
      <c r="O151" s="35">
        <f t="shared" si="47"/>
        <v>19.680851063829788</v>
      </c>
      <c r="P151" s="34">
        <f t="shared" si="48"/>
        <v>56.73758865248227</v>
      </c>
      <c r="Q151" s="34">
        <f t="shared" si="49"/>
        <v>35.46099290780142</v>
      </c>
      <c r="R151" s="34">
        <f t="shared" si="50"/>
        <v>42.5531914893617</v>
      </c>
      <c r="S151" s="35">
        <f t="shared" si="51"/>
        <v>154.43262411347519</v>
      </c>
      <c r="T151" s="36">
        <f t="shared" si="52"/>
        <v>1.2950631458094144</v>
      </c>
      <c r="U151" s="34">
        <f t="shared" si="53"/>
        <v>200</v>
      </c>
      <c r="V151" s="37">
        <f t="shared" si="54"/>
        <v>25.487944890929967</v>
      </c>
      <c r="W151" s="37">
        <f t="shared" si="55"/>
        <v>73.47876004592423</v>
      </c>
      <c r="X151" s="37">
        <f t="shared" si="56"/>
        <v>45.92422502870264</v>
      </c>
      <c r="Y151" s="37">
        <f t="shared" si="57"/>
        <v>55.109070034443164</v>
      </c>
      <c r="Z151" s="34">
        <f t="shared" si="58"/>
        <v>200</v>
      </c>
      <c r="AA151" s="33">
        <f t="shared" si="59"/>
        <v>28.368794326241137</v>
      </c>
      <c r="AB151" s="38">
        <f t="shared" si="60"/>
        <v>248.8235294117647</v>
      </c>
      <c r="AC151" s="38">
        <f t="shared" si="61"/>
        <v>153.53333333333333</v>
      </c>
      <c r="AD151" s="38">
        <f t="shared" si="62"/>
        <v>84.6</v>
      </c>
      <c r="AF151" s="12"/>
      <c r="AH151" s="13"/>
    </row>
    <row r="152" spans="1:34" ht="19.5" customHeight="1">
      <c r="A152" s="29" t="s">
        <v>219</v>
      </c>
      <c r="B152" s="40" t="s">
        <v>220</v>
      </c>
      <c r="C152" s="41">
        <v>10845</v>
      </c>
      <c r="D152" s="30">
        <v>0.9995483288166216</v>
      </c>
      <c r="E152" s="31">
        <v>0.7307514983863531</v>
      </c>
      <c r="F152" s="31">
        <v>0.21346242508068233</v>
      </c>
      <c r="G152" s="31">
        <v>0.04887044721069617</v>
      </c>
      <c r="H152" s="31">
        <v>0.006915629322268326</v>
      </c>
      <c r="I152" s="32">
        <f t="shared" si="42"/>
        <v>199.9096657633243</v>
      </c>
      <c r="J152" s="33">
        <f t="shared" si="43"/>
        <v>146.15029967727062</v>
      </c>
      <c r="K152" s="33">
        <f t="shared" si="44"/>
        <v>42.692485016136466</v>
      </c>
      <c r="L152" s="33">
        <f t="shared" si="45"/>
        <v>9.774089442139235</v>
      </c>
      <c r="M152" s="33">
        <f t="shared" si="46"/>
        <v>1.3831258644536653</v>
      </c>
      <c r="N152" s="34"/>
      <c r="O152" s="35">
        <f t="shared" si="47"/>
        <v>18.268787459658828</v>
      </c>
      <c r="P152" s="34">
        <f t="shared" si="48"/>
        <v>85.38497003227293</v>
      </c>
      <c r="Q152" s="34">
        <f t="shared" si="49"/>
        <v>48.87044721069618</v>
      </c>
      <c r="R152" s="34">
        <f t="shared" si="50"/>
        <v>13.831258644536653</v>
      </c>
      <c r="S152" s="35">
        <f t="shared" si="51"/>
        <v>166.3554633471646</v>
      </c>
      <c r="T152" s="36">
        <f t="shared" si="52"/>
        <v>1.2022448555393888</v>
      </c>
      <c r="U152" s="34">
        <f t="shared" si="53"/>
        <v>200</v>
      </c>
      <c r="V152" s="37">
        <f t="shared" si="54"/>
        <v>21.963555740317325</v>
      </c>
      <c r="W152" s="37">
        <f t="shared" si="55"/>
        <v>102.65364096168501</v>
      </c>
      <c r="X152" s="37">
        <f t="shared" si="56"/>
        <v>58.75424374696875</v>
      </c>
      <c r="Y152" s="37">
        <f t="shared" si="57"/>
        <v>16.62855955102889</v>
      </c>
      <c r="Z152" s="34">
        <f t="shared" si="58"/>
        <v>200</v>
      </c>
      <c r="AA152" s="33">
        <f t="shared" si="59"/>
        <v>1.8441678192715538</v>
      </c>
      <c r="AB152" s="38">
        <f t="shared" si="60"/>
        <v>370.9013181332383</v>
      </c>
      <c r="AC152" s="38">
        <f t="shared" si="61"/>
        <v>192.53804347826087</v>
      </c>
      <c r="AD152" s="38">
        <f t="shared" si="62"/>
        <v>95.16636197440585</v>
      </c>
      <c r="AF152" s="12"/>
      <c r="AH152" s="13"/>
    </row>
    <row r="153" spans="1:34" ht="19.5" customHeight="1">
      <c r="A153" s="29" t="s">
        <v>221</v>
      </c>
      <c r="B153" s="40" t="s">
        <v>222</v>
      </c>
      <c r="C153" s="41">
        <v>5400</v>
      </c>
      <c r="D153" s="30">
        <v>0.9995483288166216</v>
      </c>
      <c r="E153" s="31">
        <v>0.8666666666666667</v>
      </c>
      <c r="F153" s="31">
        <v>0.05</v>
      </c>
      <c r="G153" s="31">
        <v>0.021296296296296296</v>
      </c>
      <c r="H153" s="31">
        <v>0.05648148148148148</v>
      </c>
      <c r="I153" s="32">
        <f t="shared" si="42"/>
        <v>199.9096657633243</v>
      </c>
      <c r="J153" s="33">
        <f t="shared" si="43"/>
        <v>173.33333333333334</v>
      </c>
      <c r="K153" s="33">
        <f t="shared" si="44"/>
        <v>10</v>
      </c>
      <c r="L153" s="33">
        <f t="shared" si="45"/>
        <v>4.2592592592592595</v>
      </c>
      <c r="M153" s="33">
        <f t="shared" si="46"/>
        <v>11.296296296296296</v>
      </c>
      <c r="N153" s="34"/>
      <c r="O153" s="35">
        <f t="shared" si="47"/>
        <v>21.666666666666668</v>
      </c>
      <c r="P153" s="34">
        <f t="shared" si="48"/>
        <v>20</v>
      </c>
      <c r="Q153" s="34">
        <f t="shared" si="49"/>
        <v>21.296296296296298</v>
      </c>
      <c r="R153" s="34">
        <f t="shared" si="50"/>
        <v>112.96296296296296</v>
      </c>
      <c r="S153" s="35">
        <f t="shared" si="51"/>
        <v>175.92592592592592</v>
      </c>
      <c r="T153" s="36">
        <f t="shared" si="52"/>
        <v>1.1368421052631579</v>
      </c>
      <c r="U153" s="34">
        <f t="shared" si="53"/>
        <v>200</v>
      </c>
      <c r="V153" s="37">
        <f t="shared" si="54"/>
        <v>24.63157894736842</v>
      </c>
      <c r="W153" s="37">
        <f t="shared" si="55"/>
        <v>22.736842105263158</v>
      </c>
      <c r="X153" s="37">
        <f t="shared" si="56"/>
        <v>24.210526315789476</v>
      </c>
      <c r="Y153" s="37">
        <f t="shared" si="57"/>
        <v>128.42105263157893</v>
      </c>
      <c r="Z153" s="34">
        <f t="shared" si="58"/>
        <v>200</v>
      </c>
      <c r="AA153" s="33">
        <f t="shared" si="59"/>
        <v>3.7037037037037033</v>
      </c>
      <c r="AB153" s="38">
        <f t="shared" si="60"/>
        <v>358.56821718831054</v>
      </c>
      <c r="AC153" s="38">
        <f t="shared" si="61"/>
        <v>189.16890080428954</v>
      </c>
      <c r="AD153" s="38">
        <f t="shared" si="62"/>
        <v>94.34030937215651</v>
      </c>
      <c r="AF153" s="12"/>
      <c r="AH153" s="13"/>
    </row>
    <row r="154" spans="1:34" ht="19.5" customHeight="1">
      <c r="A154" s="29" t="s">
        <v>223</v>
      </c>
      <c r="B154" s="40" t="s">
        <v>224</v>
      </c>
      <c r="C154" s="41">
        <v>740</v>
      </c>
      <c r="D154" s="30">
        <v>0.9995483288166216</v>
      </c>
      <c r="E154" s="31">
        <v>0.9662162162162162</v>
      </c>
      <c r="F154" s="31">
        <v>0.02702702702702703</v>
      </c>
      <c r="G154" s="31">
        <v>0</v>
      </c>
      <c r="H154" s="31">
        <v>0</v>
      </c>
      <c r="I154" s="32">
        <f t="shared" si="42"/>
        <v>199.9096657633243</v>
      </c>
      <c r="J154" s="33">
        <f t="shared" si="43"/>
        <v>193.24324324324326</v>
      </c>
      <c r="K154" s="33">
        <f t="shared" si="44"/>
        <v>5.405405405405405</v>
      </c>
      <c r="L154" s="33">
        <f t="shared" si="45"/>
        <v>0</v>
      </c>
      <c r="M154" s="33">
        <f t="shared" si="46"/>
        <v>0</v>
      </c>
      <c r="N154" s="34"/>
      <c r="O154" s="35">
        <f t="shared" si="47"/>
        <v>24.155405405405407</v>
      </c>
      <c r="P154" s="34">
        <f t="shared" si="48"/>
        <v>10.81081081081081</v>
      </c>
      <c r="Q154" s="34">
        <f t="shared" si="49"/>
        <v>0</v>
      </c>
      <c r="R154" s="34">
        <f t="shared" si="50"/>
        <v>0</v>
      </c>
      <c r="S154" s="35">
        <f t="shared" si="51"/>
        <v>34.96621621621622</v>
      </c>
      <c r="T154" s="36">
        <f t="shared" si="52"/>
        <v>5.719806763285024</v>
      </c>
      <c r="U154" s="34">
        <f t="shared" si="53"/>
        <v>200</v>
      </c>
      <c r="V154" s="37">
        <f t="shared" si="54"/>
        <v>138.16425120772948</v>
      </c>
      <c r="W154" s="37">
        <f t="shared" si="55"/>
        <v>61.83574879227053</v>
      </c>
      <c r="X154" s="37">
        <f t="shared" si="56"/>
        <v>0</v>
      </c>
      <c r="Y154" s="37">
        <f t="shared" si="57"/>
        <v>0</v>
      </c>
      <c r="Z154" s="34">
        <f t="shared" si="58"/>
        <v>200</v>
      </c>
      <c r="AA154" s="33">
        <f t="shared" si="59"/>
        <v>27.027027027027028</v>
      </c>
      <c r="AB154" s="38">
        <f t="shared" si="60"/>
        <v>253.03650934995548</v>
      </c>
      <c r="AC154" s="38">
        <f t="shared" si="61"/>
        <v>155.12299465240642</v>
      </c>
      <c r="AD154" s="38">
        <f t="shared" si="62"/>
        <v>85.07784431137725</v>
      </c>
      <c r="AF154" s="12"/>
      <c r="AH154" s="13"/>
    </row>
    <row r="155" spans="1:34" ht="19.5" customHeight="1">
      <c r="A155" s="29" t="s">
        <v>223</v>
      </c>
      <c r="B155" s="40" t="s">
        <v>225</v>
      </c>
      <c r="C155" s="41">
        <v>740</v>
      </c>
      <c r="D155" s="30">
        <v>0.9995483288166216</v>
      </c>
      <c r="E155" s="31">
        <v>0.9662162162162162</v>
      </c>
      <c r="F155" s="31">
        <v>0.02702702702702703</v>
      </c>
      <c r="G155" s="31">
        <v>0</v>
      </c>
      <c r="H155" s="31">
        <v>0</v>
      </c>
      <c r="I155" s="32">
        <f t="shared" si="42"/>
        <v>199.9096657633243</v>
      </c>
      <c r="J155" s="33">
        <f t="shared" si="43"/>
        <v>193.24324324324326</v>
      </c>
      <c r="K155" s="33">
        <f t="shared" si="44"/>
        <v>5.405405405405405</v>
      </c>
      <c r="L155" s="33">
        <f t="shared" si="45"/>
        <v>0</v>
      </c>
      <c r="M155" s="33">
        <f t="shared" si="46"/>
        <v>0</v>
      </c>
      <c r="N155" s="34"/>
      <c r="O155" s="35">
        <f t="shared" si="47"/>
        <v>24.155405405405407</v>
      </c>
      <c r="P155" s="34">
        <f t="shared" si="48"/>
        <v>10.81081081081081</v>
      </c>
      <c r="Q155" s="34">
        <f t="shared" si="49"/>
        <v>0</v>
      </c>
      <c r="R155" s="34">
        <f t="shared" si="50"/>
        <v>0</v>
      </c>
      <c r="S155" s="35">
        <f t="shared" si="51"/>
        <v>34.96621621621622</v>
      </c>
      <c r="T155" s="36">
        <f t="shared" si="52"/>
        <v>5.719806763285024</v>
      </c>
      <c r="U155" s="34">
        <f t="shared" si="53"/>
        <v>200</v>
      </c>
      <c r="V155" s="37">
        <f t="shared" si="54"/>
        <v>138.16425120772948</v>
      </c>
      <c r="W155" s="37">
        <f t="shared" si="55"/>
        <v>61.83574879227053</v>
      </c>
      <c r="X155" s="37">
        <f t="shared" si="56"/>
        <v>0</v>
      </c>
      <c r="Y155" s="37">
        <f t="shared" si="57"/>
        <v>0</v>
      </c>
      <c r="Z155" s="34">
        <f t="shared" si="58"/>
        <v>200</v>
      </c>
      <c r="AA155" s="33">
        <f t="shared" si="59"/>
        <v>27.027027027027028</v>
      </c>
      <c r="AB155" s="38">
        <f t="shared" si="60"/>
        <v>253.03650934995548</v>
      </c>
      <c r="AC155" s="38">
        <f t="shared" si="61"/>
        <v>155.12299465240642</v>
      </c>
      <c r="AD155" s="38">
        <f t="shared" si="62"/>
        <v>85.07784431137725</v>
      </c>
      <c r="AF155" s="12"/>
      <c r="AH155" s="13"/>
    </row>
    <row r="156" spans="1:34" ht="19.5" customHeight="1">
      <c r="A156" s="29" t="s">
        <v>223</v>
      </c>
      <c r="B156" s="40" t="s">
        <v>226</v>
      </c>
      <c r="C156" s="41">
        <v>740</v>
      </c>
      <c r="D156" s="30">
        <v>0.9995483288166216</v>
      </c>
      <c r="E156" s="31">
        <v>0.9662162162162162</v>
      </c>
      <c r="F156" s="31">
        <v>0.02702702702702703</v>
      </c>
      <c r="G156" s="31">
        <v>0</v>
      </c>
      <c r="H156" s="31">
        <v>0</v>
      </c>
      <c r="I156" s="32">
        <f t="shared" si="42"/>
        <v>199.9096657633243</v>
      </c>
      <c r="J156" s="33">
        <f t="shared" si="43"/>
        <v>193.24324324324326</v>
      </c>
      <c r="K156" s="33">
        <f t="shared" si="44"/>
        <v>5.405405405405405</v>
      </c>
      <c r="L156" s="33">
        <f t="shared" si="45"/>
        <v>0</v>
      </c>
      <c r="M156" s="33">
        <f t="shared" si="46"/>
        <v>0</v>
      </c>
      <c r="N156" s="34"/>
      <c r="O156" s="35">
        <f t="shared" si="47"/>
        <v>24.155405405405407</v>
      </c>
      <c r="P156" s="34">
        <f t="shared" si="48"/>
        <v>10.81081081081081</v>
      </c>
      <c r="Q156" s="34">
        <f t="shared" si="49"/>
        <v>0</v>
      </c>
      <c r="R156" s="34">
        <f t="shared" si="50"/>
        <v>0</v>
      </c>
      <c r="S156" s="35">
        <f t="shared" si="51"/>
        <v>34.96621621621622</v>
      </c>
      <c r="T156" s="36">
        <f t="shared" si="52"/>
        <v>5.719806763285024</v>
      </c>
      <c r="U156" s="34">
        <f t="shared" si="53"/>
        <v>200</v>
      </c>
      <c r="V156" s="37">
        <f t="shared" si="54"/>
        <v>138.16425120772948</v>
      </c>
      <c r="W156" s="37">
        <f t="shared" si="55"/>
        <v>61.83574879227053</v>
      </c>
      <c r="X156" s="37">
        <f t="shared" si="56"/>
        <v>0</v>
      </c>
      <c r="Y156" s="37">
        <f t="shared" si="57"/>
        <v>0</v>
      </c>
      <c r="Z156" s="34">
        <f t="shared" si="58"/>
        <v>200</v>
      </c>
      <c r="AA156" s="33">
        <f t="shared" si="59"/>
        <v>27.027027027027028</v>
      </c>
      <c r="AB156" s="38">
        <f t="shared" si="60"/>
        <v>253.03650934995548</v>
      </c>
      <c r="AC156" s="38">
        <f t="shared" si="61"/>
        <v>155.12299465240642</v>
      </c>
      <c r="AD156" s="38">
        <f t="shared" si="62"/>
        <v>85.07784431137725</v>
      </c>
      <c r="AF156" s="12"/>
      <c r="AH156" s="13"/>
    </row>
    <row r="157" spans="1:34" ht="19.5" customHeight="1">
      <c r="A157" s="29" t="s">
        <v>227</v>
      </c>
      <c r="B157" s="40" t="s">
        <v>228</v>
      </c>
      <c r="C157" s="41">
        <v>18080</v>
      </c>
      <c r="D157" s="30">
        <v>0.9995483288166216</v>
      </c>
      <c r="E157" s="31">
        <v>0.7464048672566371</v>
      </c>
      <c r="F157" s="31">
        <v>0.1590154867256637</v>
      </c>
      <c r="G157" s="31">
        <v>0.07439159292035398</v>
      </c>
      <c r="H157" s="31">
        <v>0.020188053097345133</v>
      </c>
      <c r="I157" s="32">
        <f t="shared" si="42"/>
        <v>199.9096657633243</v>
      </c>
      <c r="J157" s="33">
        <f t="shared" si="43"/>
        <v>149.2809734513274</v>
      </c>
      <c r="K157" s="33">
        <f t="shared" si="44"/>
        <v>31.80309734513274</v>
      </c>
      <c r="L157" s="33">
        <f t="shared" si="45"/>
        <v>14.878318584070795</v>
      </c>
      <c r="M157" s="33">
        <f t="shared" si="46"/>
        <v>4.037610619469026</v>
      </c>
      <c r="N157" s="34"/>
      <c r="O157" s="35">
        <f t="shared" si="47"/>
        <v>18.660121681415927</v>
      </c>
      <c r="P157" s="34">
        <f t="shared" si="48"/>
        <v>63.60619469026548</v>
      </c>
      <c r="Q157" s="34">
        <f t="shared" si="49"/>
        <v>74.39159292035397</v>
      </c>
      <c r="R157" s="34">
        <f t="shared" si="50"/>
        <v>40.376106194690266</v>
      </c>
      <c r="S157" s="35">
        <f t="shared" si="51"/>
        <v>197.03401548672565</v>
      </c>
      <c r="T157" s="36">
        <f t="shared" si="52"/>
        <v>1.0150531597599917</v>
      </c>
      <c r="U157" s="34">
        <f t="shared" si="53"/>
        <v>200</v>
      </c>
      <c r="V157" s="37">
        <f t="shared" si="54"/>
        <v>18.941015474227164</v>
      </c>
      <c r="W157" s="37">
        <f t="shared" si="55"/>
        <v>64.56366890066319</v>
      </c>
      <c r="X157" s="37">
        <f t="shared" si="56"/>
        <v>75.51142145338433</v>
      </c>
      <c r="Y157" s="37">
        <f t="shared" si="57"/>
        <v>40.983894171725325</v>
      </c>
      <c r="Z157" s="34">
        <f t="shared" si="58"/>
        <v>200</v>
      </c>
      <c r="AA157" s="33">
        <f t="shared" si="59"/>
        <v>1.1061946902654867</v>
      </c>
      <c r="AB157" s="38">
        <f t="shared" si="60"/>
        <v>376.034230623409</v>
      </c>
      <c r="AC157" s="38">
        <f t="shared" si="61"/>
        <v>193.90861833105336</v>
      </c>
      <c r="AD157" s="38">
        <f t="shared" si="62"/>
        <v>95.49821182943604</v>
      </c>
      <c r="AF157" s="12"/>
      <c r="AH157" s="13"/>
    </row>
    <row r="158" spans="1:34" ht="19.5" customHeight="1">
      <c r="A158" s="29" t="s">
        <v>227</v>
      </c>
      <c r="B158" s="40" t="s">
        <v>229</v>
      </c>
      <c r="C158" s="41">
        <v>18080</v>
      </c>
      <c r="D158" s="30">
        <v>0.9995483288166216</v>
      </c>
      <c r="E158" s="31">
        <v>0.7464048672566371</v>
      </c>
      <c r="F158" s="31">
        <v>0.1590154867256637</v>
      </c>
      <c r="G158" s="31">
        <v>0.07439159292035398</v>
      </c>
      <c r="H158" s="31">
        <v>0.020188053097345133</v>
      </c>
      <c r="I158" s="32">
        <f t="shared" si="42"/>
        <v>199.9096657633243</v>
      </c>
      <c r="J158" s="33">
        <f t="shared" si="43"/>
        <v>149.2809734513274</v>
      </c>
      <c r="K158" s="33">
        <f t="shared" si="44"/>
        <v>31.80309734513274</v>
      </c>
      <c r="L158" s="33">
        <f t="shared" si="45"/>
        <v>14.878318584070795</v>
      </c>
      <c r="M158" s="33">
        <f t="shared" si="46"/>
        <v>4.037610619469026</v>
      </c>
      <c r="N158" s="34"/>
      <c r="O158" s="35">
        <f t="shared" si="47"/>
        <v>18.660121681415927</v>
      </c>
      <c r="P158" s="34">
        <f t="shared" si="48"/>
        <v>63.60619469026548</v>
      </c>
      <c r="Q158" s="34">
        <f t="shared" si="49"/>
        <v>74.39159292035397</v>
      </c>
      <c r="R158" s="34">
        <f t="shared" si="50"/>
        <v>40.376106194690266</v>
      </c>
      <c r="S158" s="35">
        <f t="shared" si="51"/>
        <v>197.03401548672565</v>
      </c>
      <c r="T158" s="36">
        <f t="shared" si="52"/>
        <v>1.0150531597599917</v>
      </c>
      <c r="U158" s="34">
        <f t="shared" si="53"/>
        <v>200</v>
      </c>
      <c r="V158" s="37">
        <f t="shared" si="54"/>
        <v>18.941015474227164</v>
      </c>
      <c r="W158" s="37">
        <f t="shared" si="55"/>
        <v>64.56366890066319</v>
      </c>
      <c r="X158" s="37">
        <f t="shared" si="56"/>
        <v>75.51142145338433</v>
      </c>
      <c r="Y158" s="37">
        <f t="shared" si="57"/>
        <v>40.983894171725325</v>
      </c>
      <c r="Z158" s="34">
        <f t="shared" si="58"/>
        <v>200</v>
      </c>
      <c r="AA158" s="33">
        <f t="shared" si="59"/>
        <v>1.1061946902654867</v>
      </c>
      <c r="AB158" s="38">
        <f t="shared" si="60"/>
        <v>376.034230623409</v>
      </c>
      <c r="AC158" s="38">
        <f t="shared" si="61"/>
        <v>193.90861833105336</v>
      </c>
      <c r="AD158" s="38">
        <f t="shared" si="62"/>
        <v>95.49821182943604</v>
      </c>
      <c r="AF158" s="12"/>
      <c r="AH158" s="13"/>
    </row>
    <row r="159" spans="1:34" ht="19.5" customHeight="1">
      <c r="A159" s="29" t="s">
        <v>230</v>
      </c>
      <c r="B159" s="40" t="s">
        <v>231</v>
      </c>
      <c r="C159" s="41">
        <v>1555</v>
      </c>
      <c r="D159" s="30">
        <v>0.9995483288166216</v>
      </c>
      <c r="E159" s="31">
        <v>0.9131832797427653</v>
      </c>
      <c r="F159" s="31">
        <v>0.07717041800643087</v>
      </c>
      <c r="G159" s="31">
        <v>0.006430868167202572</v>
      </c>
      <c r="H159" s="31">
        <v>0</v>
      </c>
      <c r="I159" s="32">
        <f t="shared" si="42"/>
        <v>199.9096657633243</v>
      </c>
      <c r="J159" s="33">
        <f t="shared" si="43"/>
        <v>182.63665594855306</v>
      </c>
      <c r="K159" s="33">
        <f t="shared" si="44"/>
        <v>15.434083601286176</v>
      </c>
      <c r="L159" s="33">
        <f t="shared" si="45"/>
        <v>1.2861736334405145</v>
      </c>
      <c r="M159" s="33">
        <f t="shared" si="46"/>
        <v>0</v>
      </c>
      <c r="N159" s="34"/>
      <c r="O159" s="35">
        <f t="shared" si="47"/>
        <v>22.829581993569132</v>
      </c>
      <c r="P159" s="34">
        <f t="shared" si="48"/>
        <v>30.86816720257235</v>
      </c>
      <c r="Q159" s="34">
        <f t="shared" si="49"/>
        <v>6.430868167202572</v>
      </c>
      <c r="R159" s="34">
        <f t="shared" si="50"/>
        <v>0</v>
      </c>
      <c r="S159" s="35">
        <f t="shared" si="51"/>
        <v>60.12861736334406</v>
      </c>
      <c r="T159" s="36">
        <f t="shared" si="52"/>
        <v>3.3262032085561493</v>
      </c>
      <c r="U159" s="34">
        <f t="shared" si="53"/>
        <v>200</v>
      </c>
      <c r="V159" s="37">
        <f t="shared" si="54"/>
        <v>75.93582887700533</v>
      </c>
      <c r="W159" s="37">
        <f t="shared" si="55"/>
        <v>102.67379679144385</v>
      </c>
      <c r="X159" s="37">
        <f t="shared" si="56"/>
        <v>21.3903743315508</v>
      </c>
      <c r="Y159" s="37">
        <f t="shared" si="57"/>
        <v>0</v>
      </c>
      <c r="Z159" s="34">
        <f t="shared" si="58"/>
        <v>200</v>
      </c>
      <c r="AA159" s="33">
        <f t="shared" si="59"/>
        <v>12.861736334405144</v>
      </c>
      <c r="AB159" s="38">
        <f t="shared" si="60"/>
        <v>308.1114551083591</v>
      </c>
      <c r="AC159" s="38">
        <f t="shared" si="61"/>
        <v>174.16</v>
      </c>
      <c r="AD159" s="38">
        <f t="shared" si="62"/>
        <v>90.47272727272727</v>
      </c>
      <c r="AF159" s="12"/>
      <c r="AH159" s="13"/>
    </row>
    <row r="160" spans="1:34" ht="19.5" customHeight="1">
      <c r="A160" s="29" t="s">
        <v>230</v>
      </c>
      <c r="B160" s="40" t="s">
        <v>232</v>
      </c>
      <c r="C160" s="41">
        <v>1555</v>
      </c>
      <c r="D160" s="30">
        <v>0.9995483288166216</v>
      </c>
      <c r="E160" s="31">
        <v>0.9131832797427653</v>
      </c>
      <c r="F160" s="31">
        <v>0.07717041800643087</v>
      </c>
      <c r="G160" s="31">
        <v>0.006430868167202572</v>
      </c>
      <c r="H160" s="31">
        <v>0</v>
      </c>
      <c r="I160" s="32">
        <f t="shared" si="42"/>
        <v>199.9096657633243</v>
      </c>
      <c r="J160" s="33">
        <f t="shared" si="43"/>
        <v>182.63665594855306</v>
      </c>
      <c r="K160" s="33">
        <f t="shared" si="44"/>
        <v>15.434083601286176</v>
      </c>
      <c r="L160" s="33">
        <f t="shared" si="45"/>
        <v>1.2861736334405145</v>
      </c>
      <c r="M160" s="33">
        <f t="shared" si="46"/>
        <v>0</v>
      </c>
      <c r="N160" s="34"/>
      <c r="O160" s="35">
        <f t="shared" si="47"/>
        <v>22.829581993569132</v>
      </c>
      <c r="P160" s="34">
        <f t="shared" si="48"/>
        <v>30.86816720257235</v>
      </c>
      <c r="Q160" s="34">
        <f t="shared" si="49"/>
        <v>6.430868167202572</v>
      </c>
      <c r="R160" s="34">
        <f t="shared" si="50"/>
        <v>0</v>
      </c>
      <c r="S160" s="35">
        <f t="shared" si="51"/>
        <v>60.12861736334406</v>
      </c>
      <c r="T160" s="36">
        <f t="shared" si="52"/>
        <v>3.3262032085561493</v>
      </c>
      <c r="U160" s="34">
        <f t="shared" si="53"/>
        <v>200</v>
      </c>
      <c r="V160" s="37">
        <f t="shared" si="54"/>
        <v>75.93582887700533</v>
      </c>
      <c r="W160" s="37">
        <f t="shared" si="55"/>
        <v>102.67379679144385</v>
      </c>
      <c r="X160" s="37">
        <f t="shared" si="56"/>
        <v>21.3903743315508</v>
      </c>
      <c r="Y160" s="37">
        <f t="shared" si="57"/>
        <v>0</v>
      </c>
      <c r="Z160" s="34">
        <f t="shared" si="58"/>
        <v>200</v>
      </c>
      <c r="AA160" s="33">
        <f t="shared" si="59"/>
        <v>12.861736334405144</v>
      </c>
      <c r="AB160" s="38">
        <f t="shared" si="60"/>
        <v>308.1114551083591</v>
      </c>
      <c r="AC160" s="38">
        <f t="shared" si="61"/>
        <v>174.16</v>
      </c>
      <c r="AD160" s="38">
        <f t="shared" si="62"/>
        <v>90.47272727272727</v>
      </c>
      <c r="AF160" s="12"/>
      <c r="AH160" s="13"/>
    </row>
    <row r="161" spans="1:34" ht="19.5" customHeight="1">
      <c r="A161" s="29" t="s">
        <v>233</v>
      </c>
      <c r="B161" s="40" t="s">
        <v>234</v>
      </c>
      <c r="C161" s="41">
        <v>162525</v>
      </c>
      <c r="D161" s="30">
        <v>0.9995483288166216</v>
      </c>
      <c r="E161" s="31">
        <v>0.9066912782648823</v>
      </c>
      <c r="F161" s="31">
        <v>0.08321796646669744</v>
      </c>
      <c r="G161" s="31">
        <v>0.007445008460236886</v>
      </c>
      <c r="H161" s="31">
        <v>0.0022765728349484694</v>
      </c>
      <c r="I161" s="32">
        <f t="shared" si="42"/>
        <v>199.9096657633243</v>
      </c>
      <c r="J161" s="33">
        <f t="shared" si="43"/>
        <v>181.33825565297644</v>
      </c>
      <c r="K161" s="33">
        <f t="shared" si="44"/>
        <v>16.643593293339485</v>
      </c>
      <c r="L161" s="33">
        <f t="shared" si="45"/>
        <v>1.4890016920473772</v>
      </c>
      <c r="M161" s="33">
        <f t="shared" si="46"/>
        <v>0.4553145669896939</v>
      </c>
      <c r="N161" s="34"/>
      <c r="O161" s="35">
        <f t="shared" si="47"/>
        <v>22.667281956622055</v>
      </c>
      <c r="P161" s="34">
        <f t="shared" si="48"/>
        <v>33.28718658667897</v>
      </c>
      <c r="Q161" s="34">
        <f t="shared" si="49"/>
        <v>7.4450084602368864</v>
      </c>
      <c r="R161" s="34">
        <f t="shared" si="50"/>
        <v>4.5531456698969395</v>
      </c>
      <c r="S161" s="35">
        <f t="shared" si="51"/>
        <v>67.95262267343485</v>
      </c>
      <c r="T161" s="36">
        <f t="shared" si="52"/>
        <v>2.9432270916334664</v>
      </c>
      <c r="U161" s="34">
        <f t="shared" si="53"/>
        <v>200</v>
      </c>
      <c r="V161" s="37">
        <f t="shared" si="54"/>
        <v>66.71495834842449</v>
      </c>
      <c r="W161" s="37">
        <f t="shared" si="55"/>
        <v>97.97174936617168</v>
      </c>
      <c r="X161" s="37">
        <f t="shared" si="56"/>
        <v>21.912350597609564</v>
      </c>
      <c r="Y161" s="37">
        <f t="shared" si="57"/>
        <v>13.40094168779428</v>
      </c>
      <c r="Z161" s="34">
        <f t="shared" si="58"/>
        <v>200</v>
      </c>
      <c r="AA161" s="33">
        <f t="shared" si="59"/>
        <v>0.12305799107829565</v>
      </c>
      <c r="AB161" s="38">
        <f t="shared" si="60"/>
        <v>383.0972082402337</v>
      </c>
      <c r="AC161" s="38">
        <f t="shared" si="61"/>
        <v>195.7651179941003</v>
      </c>
      <c r="AD161" s="38">
        <f t="shared" si="62"/>
        <v>95.9439183372279</v>
      </c>
      <c r="AF161" s="12"/>
      <c r="AH161" s="13"/>
    </row>
    <row r="162" spans="1:34" ht="19.5" customHeight="1">
      <c r="A162" s="29" t="s">
        <v>233</v>
      </c>
      <c r="B162" s="40" t="s">
        <v>235</v>
      </c>
      <c r="C162" s="41">
        <v>162525</v>
      </c>
      <c r="D162" s="30">
        <v>0.9995483288166216</v>
      </c>
      <c r="E162" s="31">
        <v>0.9066912782648823</v>
      </c>
      <c r="F162" s="31">
        <v>0.08321796646669744</v>
      </c>
      <c r="G162" s="31">
        <v>0.007445008460236886</v>
      </c>
      <c r="H162" s="31">
        <v>0.0022765728349484694</v>
      </c>
      <c r="I162" s="32">
        <f t="shared" si="42"/>
        <v>199.9096657633243</v>
      </c>
      <c r="J162" s="33">
        <f t="shared" si="43"/>
        <v>181.33825565297644</v>
      </c>
      <c r="K162" s="33">
        <f t="shared" si="44"/>
        <v>16.643593293339485</v>
      </c>
      <c r="L162" s="33">
        <f t="shared" si="45"/>
        <v>1.4890016920473772</v>
      </c>
      <c r="M162" s="33">
        <f t="shared" si="46"/>
        <v>0.4553145669896939</v>
      </c>
      <c r="N162" s="34"/>
      <c r="O162" s="35">
        <f t="shared" si="47"/>
        <v>22.667281956622055</v>
      </c>
      <c r="P162" s="34">
        <f t="shared" si="48"/>
        <v>33.28718658667897</v>
      </c>
      <c r="Q162" s="34">
        <f t="shared" si="49"/>
        <v>7.4450084602368864</v>
      </c>
      <c r="R162" s="34">
        <f t="shared" si="50"/>
        <v>4.5531456698969395</v>
      </c>
      <c r="S162" s="35">
        <f t="shared" si="51"/>
        <v>67.95262267343485</v>
      </c>
      <c r="T162" s="36">
        <f t="shared" si="52"/>
        <v>2.9432270916334664</v>
      </c>
      <c r="U162" s="34">
        <f t="shared" si="53"/>
        <v>200</v>
      </c>
      <c r="V162" s="37">
        <f t="shared" si="54"/>
        <v>66.71495834842449</v>
      </c>
      <c r="W162" s="37">
        <f t="shared" si="55"/>
        <v>97.97174936617168</v>
      </c>
      <c r="X162" s="37">
        <f t="shared" si="56"/>
        <v>21.912350597609564</v>
      </c>
      <c r="Y162" s="37">
        <f t="shared" si="57"/>
        <v>13.40094168779428</v>
      </c>
      <c r="Z162" s="34">
        <f t="shared" si="58"/>
        <v>200</v>
      </c>
      <c r="AA162" s="33">
        <f t="shared" si="59"/>
        <v>0.12305799107829565</v>
      </c>
      <c r="AB162" s="38">
        <f t="shared" si="60"/>
        <v>383.0972082402337</v>
      </c>
      <c r="AC162" s="38">
        <f t="shared" si="61"/>
        <v>195.7651179941003</v>
      </c>
      <c r="AD162" s="38">
        <f t="shared" si="62"/>
        <v>95.9439183372279</v>
      </c>
      <c r="AF162" s="12"/>
      <c r="AH162" s="13"/>
    </row>
    <row r="163" spans="1:34" ht="19.5" customHeight="1">
      <c r="A163" s="29" t="s">
        <v>233</v>
      </c>
      <c r="B163" s="40" t="s">
        <v>236</v>
      </c>
      <c r="C163" s="41">
        <v>162525</v>
      </c>
      <c r="D163" s="30">
        <v>0.9995483288166216</v>
      </c>
      <c r="E163" s="31">
        <v>0.9066912782648823</v>
      </c>
      <c r="F163" s="31">
        <v>0.08321796646669744</v>
      </c>
      <c r="G163" s="31">
        <v>0.007445008460236886</v>
      </c>
      <c r="H163" s="31">
        <v>0.0022765728349484694</v>
      </c>
      <c r="I163" s="32">
        <f aca="true" t="shared" si="63" ref="I163:I173">SUM(D163*$AG$4)</f>
        <v>199.9096657633243</v>
      </c>
      <c r="J163" s="33">
        <f aca="true" t="shared" si="64" ref="J163:J173">SUM(E163*$AG$4)</f>
        <v>181.33825565297644</v>
      </c>
      <c r="K163" s="33">
        <f aca="true" t="shared" si="65" ref="K163:K173">SUM(F163*$AG$4)</f>
        <v>16.643593293339485</v>
      </c>
      <c r="L163" s="33">
        <f aca="true" t="shared" si="66" ref="L163:L173">SUM(G163*$AG$4)</f>
        <v>1.4890016920473772</v>
      </c>
      <c r="M163" s="33">
        <f aca="true" t="shared" si="67" ref="M163:M173">SUM(H163*$AG$4)</f>
        <v>0.4553145669896939</v>
      </c>
      <c r="N163" s="34"/>
      <c r="O163" s="35">
        <f aca="true" t="shared" si="68" ref="O163:O173">SUM(J163/8)</f>
        <v>22.667281956622055</v>
      </c>
      <c r="P163" s="34">
        <f aca="true" t="shared" si="69" ref="P163:P173">SUM(K163*2)</f>
        <v>33.28718658667897</v>
      </c>
      <c r="Q163" s="34">
        <f aca="true" t="shared" si="70" ref="Q163:Q173">SUM(L163*5)</f>
        <v>7.4450084602368864</v>
      </c>
      <c r="R163" s="34">
        <f aca="true" t="shared" si="71" ref="R163:R173">SUM(M163*10)</f>
        <v>4.5531456698969395</v>
      </c>
      <c r="S163" s="35">
        <f aca="true" t="shared" si="72" ref="S163:S173">SUM(O163:R163)</f>
        <v>67.95262267343485</v>
      </c>
      <c r="T163" s="36">
        <f aca="true" t="shared" si="73" ref="T163:T173">SUM($AG$4)/S163</f>
        <v>2.9432270916334664</v>
      </c>
      <c r="U163" s="34">
        <f aca="true" t="shared" si="74" ref="U163:U173">SUM(S163*T163)</f>
        <v>200</v>
      </c>
      <c r="V163" s="37">
        <f aca="true" t="shared" si="75" ref="V163:V173">SUM(O163*T163)</f>
        <v>66.71495834842449</v>
      </c>
      <c r="W163" s="37">
        <f aca="true" t="shared" si="76" ref="W163:W173">SUM(P163*T163)</f>
        <v>97.97174936617168</v>
      </c>
      <c r="X163" s="37">
        <f aca="true" t="shared" si="77" ref="X163:X173">SUM(Q163*T163)</f>
        <v>21.912350597609564</v>
      </c>
      <c r="Y163" s="37">
        <f aca="true" t="shared" si="78" ref="Y163:Y173">SUM(R163*T163)</f>
        <v>13.40094168779428</v>
      </c>
      <c r="Z163" s="34">
        <f aca="true" t="shared" si="79" ref="Z163:Z173">SUM(S163*T163)</f>
        <v>200</v>
      </c>
      <c r="AA163" s="33">
        <f aca="true" t="shared" si="80" ref="AA163:AA173">SUM((Z163/C163)*100)</f>
        <v>0.12305799107829565</v>
      </c>
      <c r="AB163" s="38">
        <f aca="true" t="shared" si="81" ref="AB163:AB173">(384*C163)/(384+(C163-1))</f>
        <v>383.0972082402337</v>
      </c>
      <c r="AC163" s="38">
        <f aca="true" t="shared" si="82" ref="AC163:AC173">(196*C163)/(196+(C163-1))</f>
        <v>195.7651179941003</v>
      </c>
      <c r="AD163" s="38">
        <f aca="true" t="shared" si="83" ref="AD163:AD173">(96*C163)/(96+(C163-1))</f>
        <v>95.9439183372279</v>
      </c>
      <c r="AF163" s="12"/>
      <c r="AH163" s="13"/>
    </row>
    <row r="164" spans="1:34" ht="19.5" customHeight="1">
      <c r="A164" s="29" t="s">
        <v>237</v>
      </c>
      <c r="B164" s="40" t="s">
        <v>238</v>
      </c>
      <c r="C164" s="41">
        <v>8610</v>
      </c>
      <c r="D164" s="30">
        <v>0.9995483288166216</v>
      </c>
      <c r="E164" s="31">
        <v>0.8339140534262486</v>
      </c>
      <c r="F164" s="31">
        <v>0.1173054587688734</v>
      </c>
      <c r="G164" s="31">
        <v>0.03542392566782811</v>
      </c>
      <c r="H164" s="31">
        <v>0.012775842044134728</v>
      </c>
      <c r="I164" s="32">
        <f t="shared" si="63"/>
        <v>199.9096657633243</v>
      </c>
      <c r="J164" s="33">
        <f t="shared" si="64"/>
        <v>166.78281068524973</v>
      </c>
      <c r="K164" s="33">
        <f t="shared" si="65"/>
        <v>23.461091753774678</v>
      </c>
      <c r="L164" s="33">
        <f t="shared" si="66"/>
        <v>7.084785133565622</v>
      </c>
      <c r="M164" s="33">
        <f t="shared" si="67"/>
        <v>2.5551684088269457</v>
      </c>
      <c r="N164" s="34"/>
      <c r="O164" s="35">
        <f t="shared" si="68"/>
        <v>20.847851335656216</v>
      </c>
      <c r="P164" s="34">
        <f t="shared" si="69"/>
        <v>46.922183507549356</v>
      </c>
      <c r="Q164" s="34">
        <f t="shared" si="70"/>
        <v>35.42392566782811</v>
      </c>
      <c r="R164" s="34">
        <f t="shared" si="71"/>
        <v>25.551684088269457</v>
      </c>
      <c r="S164" s="35">
        <f t="shared" si="72"/>
        <v>128.74564459930315</v>
      </c>
      <c r="T164" s="36">
        <f t="shared" si="73"/>
        <v>1.5534506089309876</v>
      </c>
      <c r="U164" s="34">
        <f t="shared" si="74"/>
        <v>200</v>
      </c>
      <c r="V164" s="37">
        <f t="shared" si="75"/>
        <v>32.386107352277854</v>
      </c>
      <c r="W164" s="37">
        <f t="shared" si="76"/>
        <v>72.8912945421741</v>
      </c>
      <c r="X164" s="37">
        <f t="shared" si="77"/>
        <v>55.02931889941362</v>
      </c>
      <c r="Y164" s="37">
        <f t="shared" si="78"/>
        <v>39.69327920613441</v>
      </c>
      <c r="Z164" s="34">
        <f t="shared" si="79"/>
        <v>200</v>
      </c>
      <c r="AA164" s="33">
        <f t="shared" si="80"/>
        <v>2.3228803716608595</v>
      </c>
      <c r="AB164" s="38">
        <f t="shared" si="81"/>
        <v>367.6459468475481</v>
      </c>
      <c r="AC164" s="38">
        <f t="shared" si="82"/>
        <v>191.65928449744465</v>
      </c>
      <c r="AD164" s="38">
        <f t="shared" si="83"/>
        <v>94.95232624928202</v>
      </c>
      <c r="AF164" s="12"/>
      <c r="AH164" s="13"/>
    </row>
    <row r="165" spans="1:34" ht="19.5" customHeight="1">
      <c r="A165" s="29" t="s">
        <v>239</v>
      </c>
      <c r="B165" s="40" t="s">
        <v>240</v>
      </c>
      <c r="C165" s="41">
        <v>4970</v>
      </c>
      <c r="D165" s="30">
        <v>0.9995483288166216</v>
      </c>
      <c r="E165" s="31">
        <v>0.9577464788732394</v>
      </c>
      <c r="F165" s="31">
        <v>0.03722334004024145</v>
      </c>
      <c r="G165" s="31">
        <v>0.0030181086519114686</v>
      </c>
      <c r="H165" s="31">
        <v>0</v>
      </c>
      <c r="I165" s="32">
        <f t="shared" si="63"/>
        <v>199.9096657633243</v>
      </c>
      <c r="J165" s="33">
        <f t="shared" si="64"/>
        <v>191.54929577464787</v>
      </c>
      <c r="K165" s="33">
        <f t="shared" si="65"/>
        <v>7.44466800804829</v>
      </c>
      <c r="L165" s="33">
        <f t="shared" si="66"/>
        <v>0.6036217303822937</v>
      </c>
      <c r="M165" s="33">
        <f t="shared" si="67"/>
        <v>0</v>
      </c>
      <c r="N165" s="34"/>
      <c r="O165" s="35">
        <f t="shared" si="68"/>
        <v>23.943661971830984</v>
      </c>
      <c r="P165" s="34">
        <f t="shared" si="69"/>
        <v>14.88933601609658</v>
      </c>
      <c r="Q165" s="34">
        <f t="shared" si="70"/>
        <v>3.0181086519114686</v>
      </c>
      <c r="R165" s="34">
        <f t="shared" si="71"/>
        <v>0</v>
      </c>
      <c r="S165" s="35">
        <f t="shared" si="72"/>
        <v>41.85110663983903</v>
      </c>
      <c r="T165" s="36">
        <f t="shared" si="73"/>
        <v>4.778846153846154</v>
      </c>
      <c r="U165" s="34">
        <f t="shared" si="74"/>
        <v>200</v>
      </c>
      <c r="V165" s="37">
        <f t="shared" si="75"/>
        <v>114.42307692307692</v>
      </c>
      <c r="W165" s="37">
        <f t="shared" si="76"/>
        <v>71.15384615384616</v>
      </c>
      <c r="X165" s="37">
        <f t="shared" si="77"/>
        <v>14.423076923076923</v>
      </c>
      <c r="Y165" s="37">
        <f t="shared" si="78"/>
        <v>0</v>
      </c>
      <c r="Z165" s="34">
        <f t="shared" si="79"/>
        <v>200</v>
      </c>
      <c r="AA165" s="33">
        <f t="shared" si="80"/>
        <v>4.0241448692152915</v>
      </c>
      <c r="AB165" s="38">
        <f t="shared" si="81"/>
        <v>356.52531290864937</v>
      </c>
      <c r="AC165" s="38">
        <f t="shared" si="82"/>
        <v>188.6001936108422</v>
      </c>
      <c r="AD165" s="38">
        <f t="shared" si="83"/>
        <v>94.19940769990129</v>
      </c>
      <c r="AF165" s="12"/>
      <c r="AH165" s="13"/>
    </row>
    <row r="166" spans="1:34" ht="19.5" customHeight="1">
      <c r="A166" s="29" t="s">
        <v>241</v>
      </c>
      <c r="B166" s="40" t="s">
        <v>242</v>
      </c>
      <c r="C166" s="41">
        <v>9535</v>
      </c>
      <c r="D166" s="30">
        <v>0.9995483288166216</v>
      </c>
      <c r="E166" s="31">
        <v>0.8138437336130048</v>
      </c>
      <c r="F166" s="31">
        <v>0.15312008390141585</v>
      </c>
      <c r="G166" s="31">
        <v>0.023072889355007866</v>
      </c>
      <c r="H166" s="31">
        <v>0.008390141583639224</v>
      </c>
      <c r="I166" s="32">
        <f t="shared" si="63"/>
        <v>199.9096657633243</v>
      </c>
      <c r="J166" s="33">
        <f t="shared" si="64"/>
        <v>162.76874672260095</v>
      </c>
      <c r="K166" s="33">
        <f t="shared" si="65"/>
        <v>30.62401678028317</v>
      </c>
      <c r="L166" s="33">
        <f t="shared" si="66"/>
        <v>4.614577871001573</v>
      </c>
      <c r="M166" s="33">
        <f t="shared" si="67"/>
        <v>1.6780283167278447</v>
      </c>
      <c r="N166" s="34"/>
      <c r="O166" s="35">
        <f t="shared" si="68"/>
        <v>20.34609334032512</v>
      </c>
      <c r="P166" s="34">
        <f t="shared" si="69"/>
        <v>61.24803356056634</v>
      </c>
      <c r="Q166" s="34">
        <f t="shared" si="70"/>
        <v>23.072889355007863</v>
      </c>
      <c r="R166" s="34">
        <f t="shared" si="71"/>
        <v>16.780283167278448</v>
      </c>
      <c r="S166" s="35">
        <f t="shared" si="72"/>
        <v>121.44729942317778</v>
      </c>
      <c r="T166" s="36">
        <f t="shared" si="73"/>
        <v>1.6468048359240066</v>
      </c>
      <c r="U166" s="34">
        <f t="shared" si="74"/>
        <v>200</v>
      </c>
      <c r="V166" s="37">
        <f t="shared" si="75"/>
        <v>33.50604490500863</v>
      </c>
      <c r="W166" s="37">
        <f t="shared" si="76"/>
        <v>100.86355785837651</v>
      </c>
      <c r="X166" s="37">
        <f t="shared" si="77"/>
        <v>37.996545768566484</v>
      </c>
      <c r="Y166" s="37">
        <f t="shared" si="78"/>
        <v>27.633851468048356</v>
      </c>
      <c r="Z166" s="34">
        <f t="shared" si="79"/>
        <v>200</v>
      </c>
      <c r="AA166" s="33">
        <f t="shared" si="80"/>
        <v>2.097535395909806</v>
      </c>
      <c r="AB166" s="38">
        <f t="shared" si="81"/>
        <v>369.17120387174833</v>
      </c>
      <c r="AC166" s="38">
        <f t="shared" si="82"/>
        <v>192.07194244604315</v>
      </c>
      <c r="AD166" s="38">
        <f t="shared" si="83"/>
        <v>95.05295950155764</v>
      </c>
      <c r="AF166" s="12"/>
      <c r="AH166" s="13"/>
    </row>
    <row r="167" spans="1:34" ht="19.5" customHeight="1">
      <c r="A167" s="29" t="s">
        <v>241</v>
      </c>
      <c r="B167" s="40" t="s">
        <v>243</v>
      </c>
      <c r="C167" s="41">
        <v>9535</v>
      </c>
      <c r="D167" s="30">
        <v>0.9995483288166216</v>
      </c>
      <c r="E167" s="31">
        <v>0.8138437336130048</v>
      </c>
      <c r="F167" s="31">
        <v>0.15312008390141585</v>
      </c>
      <c r="G167" s="31">
        <v>0.023072889355007866</v>
      </c>
      <c r="H167" s="31">
        <v>0.008390141583639224</v>
      </c>
      <c r="I167" s="32">
        <f t="shared" si="63"/>
        <v>199.9096657633243</v>
      </c>
      <c r="J167" s="33">
        <f t="shared" si="64"/>
        <v>162.76874672260095</v>
      </c>
      <c r="K167" s="33">
        <f t="shared" si="65"/>
        <v>30.62401678028317</v>
      </c>
      <c r="L167" s="33">
        <f t="shared" si="66"/>
        <v>4.614577871001573</v>
      </c>
      <c r="M167" s="33">
        <f t="shared" si="67"/>
        <v>1.6780283167278447</v>
      </c>
      <c r="N167" s="34"/>
      <c r="O167" s="35">
        <f t="shared" si="68"/>
        <v>20.34609334032512</v>
      </c>
      <c r="P167" s="34">
        <f t="shared" si="69"/>
        <v>61.24803356056634</v>
      </c>
      <c r="Q167" s="34">
        <f t="shared" si="70"/>
        <v>23.072889355007863</v>
      </c>
      <c r="R167" s="34">
        <f t="shared" si="71"/>
        <v>16.780283167278448</v>
      </c>
      <c r="S167" s="35">
        <f t="shared" si="72"/>
        <v>121.44729942317778</v>
      </c>
      <c r="T167" s="36">
        <f t="shared" si="73"/>
        <v>1.6468048359240066</v>
      </c>
      <c r="U167" s="34">
        <f t="shared" si="74"/>
        <v>200</v>
      </c>
      <c r="V167" s="37">
        <f t="shared" si="75"/>
        <v>33.50604490500863</v>
      </c>
      <c r="W167" s="37">
        <f t="shared" si="76"/>
        <v>100.86355785837651</v>
      </c>
      <c r="X167" s="37">
        <f t="shared" si="77"/>
        <v>37.996545768566484</v>
      </c>
      <c r="Y167" s="37">
        <f t="shared" si="78"/>
        <v>27.633851468048356</v>
      </c>
      <c r="Z167" s="34">
        <f t="shared" si="79"/>
        <v>200</v>
      </c>
      <c r="AA167" s="33">
        <f t="shared" si="80"/>
        <v>2.097535395909806</v>
      </c>
      <c r="AB167" s="38">
        <f t="shared" si="81"/>
        <v>369.17120387174833</v>
      </c>
      <c r="AC167" s="38">
        <f t="shared" si="82"/>
        <v>192.07194244604315</v>
      </c>
      <c r="AD167" s="38">
        <f t="shared" si="83"/>
        <v>95.05295950155764</v>
      </c>
      <c r="AF167" s="12"/>
      <c r="AH167" s="13"/>
    </row>
    <row r="168" spans="1:34" ht="19.5" customHeight="1">
      <c r="A168" s="29" t="s">
        <v>241</v>
      </c>
      <c r="B168" s="40" t="s">
        <v>244</v>
      </c>
      <c r="C168" s="41">
        <v>9535</v>
      </c>
      <c r="D168" s="30">
        <v>0.9995483288166216</v>
      </c>
      <c r="E168" s="31">
        <v>0.8138437336130048</v>
      </c>
      <c r="F168" s="31">
        <v>0.15312008390141585</v>
      </c>
      <c r="G168" s="31">
        <v>0.023072889355007866</v>
      </c>
      <c r="H168" s="31">
        <v>0.008390141583639224</v>
      </c>
      <c r="I168" s="32">
        <f t="shared" si="63"/>
        <v>199.9096657633243</v>
      </c>
      <c r="J168" s="33">
        <f t="shared" si="64"/>
        <v>162.76874672260095</v>
      </c>
      <c r="K168" s="33">
        <f t="shared" si="65"/>
        <v>30.62401678028317</v>
      </c>
      <c r="L168" s="33">
        <f t="shared" si="66"/>
        <v>4.614577871001573</v>
      </c>
      <c r="M168" s="33">
        <f t="shared" si="67"/>
        <v>1.6780283167278447</v>
      </c>
      <c r="N168" s="34"/>
      <c r="O168" s="35">
        <f t="shared" si="68"/>
        <v>20.34609334032512</v>
      </c>
      <c r="P168" s="34">
        <f t="shared" si="69"/>
        <v>61.24803356056634</v>
      </c>
      <c r="Q168" s="34">
        <f t="shared" si="70"/>
        <v>23.072889355007863</v>
      </c>
      <c r="R168" s="34">
        <f t="shared" si="71"/>
        <v>16.780283167278448</v>
      </c>
      <c r="S168" s="35">
        <f t="shared" si="72"/>
        <v>121.44729942317778</v>
      </c>
      <c r="T168" s="36">
        <f t="shared" si="73"/>
        <v>1.6468048359240066</v>
      </c>
      <c r="U168" s="34">
        <f t="shared" si="74"/>
        <v>200</v>
      </c>
      <c r="V168" s="37">
        <f t="shared" si="75"/>
        <v>33.50604490500863</v>
      </c>
      <c r="W168" s="37">
        <f t="shared" si="76"/>
        <v>100.86355785837651</v>
      </c>
      <c r="X168" s="37">
        <f t="shared" si="77"/>
        <v>37.996545768566484</v>
      </c>
      <c r="Y168" s="37">
        <f t="shared" si="78"/>
        <v>27.633851468048356</v>
      </c>
      <c r="Z168" s="34">
        <f t="shared" si="79"/>
        <v>200</v>
      </c>
      <c r="AA168" s="33">
        <f t="shared" si="80"/>
        <v>2.097535395909806</v>
      </c>
      <c r="AB168" s="38">
        <f t="shared" si="81"/>
        <v>369.17120387174833</v>
      </c>
      <c r="AC168" s="38">
        <f t="shared" si="82"/>
        <v>192.07194244604315</v>
      </c>
      <c r="AD168" s="38">
        <f t="shared" si="83"/>
        <v>95.05295950155764</v>
      </c>
      <c r="AF168" s="12"/>
      <c r="AH168" s="13"/>
    </row>
    <row r="169" spans="1:34" ht="19.5" customHeight="1">
      <c r="A169" s="29" t="s">
        <v>241</v>
      </c>
      <c r="B169" s="40" t="s">
        <v>245</v>
      </c>
      <c r="C169" s="41">
        <v>9535</v>
      </c>
      <c r="D169" s="30">
        <v>0.9995483288166216</v>
      </c>
      <c r="E169" s="31">
        <v>0.8138437336130048</v>
      </c>
      <c r="F169" s="31">
        <v>0.15312008390141585</v>
      </c>
      <c r="G169" s="31">
        <v>0.023072889355007866</v>
      </c>
      <c r="H169" s="31">
        <v>0.008390141583639224</v>
      </c>
      <c r="I169" s="32">
        <f t="shared" si="63"/>
        <v>199.9096657633243</v>
      </c>
      <c r="J169" s="33">
        <f t="shared" si="64"/>
        <v>162.76874672260095</v>
      </c>
      <c r="K169" s="33">
        <f t="shared" si="65"/>
        <v>30.62401678028317</v>
      </c>
      <c r="L169" s="33">
        <f t="shared" si="66"/>
        <v>4.614577871001573</v>
      </c>
      <c r="M169" s="33">
        <f t="shared" si="67"/>
        <v>1.6780283167278447</v>
      </c>
      <c r="N169" s="34"/>
      <c r="O169" s="35">
        <f t="shared" si="68"/>
        <v>20.34609334032512</v>
      </c>
      <c r="P169" s="34">
        <f t="shared" si="69"/>
        <v>61.24803356056634</v>
      </c>
      <c r="Q169" s="34">
        <f t="shared" si="70"/>
        <v>23.072889355007863</v>
      </c>
      <c r="R169" s="34">
        <f t="shared" si="71"/>
        <v>16.780283167278448</v>
      </c>
      <c r="S169" s="35">
        <f t="shared" si="72"/>
        <v>121.44729942317778</v>
      </c>
      <c r="T169" s="36">
        <f t="shared" si="73"/>
        <v>1.6468048359240066</v>
      </c>
      <c r="U169" s="34">
        <f t="shared" si="74"/>
        <v>200</v>
      </c>
      <c r="V169" s="37">
        <f t="shared" si="75"/>
        <v>33.50604490500863</v>
      </c>
      <c r="W169" s="37">
        <f t="shared" si="76"/>
        <v>100.86355785837651</v>
      </c>
      <c r="X169" s="37">
        <f t="shared" si="77"/>
        <v>37.996545768566484</v>
      </c>
      <c r="Y169" s="37">
        <f t="shared" si="78"/>
        <v>27.633851468048356</v>
      </c>
      <c r="Z169" s="34">
        <f t="shared" si="79"/>
        <v>200</v>
      </c>
      <c r="AA169" s="33">
        <f t="shared" si="80"/>
        <v>2.097535395909806</v>
      </c>
      <c r="AB169" s="38">
        <f t="shared" si="81"/>
        <v>369.17120387174833</v>
      </c>
      <c r="AC169" s="38">
        <f t="shared" si="82"/>
        <v>192.07194244604315</v>
      </c>
      <c r="AD169" s="38">
        <f t="shared" si="83"/>
        <v>95.05295950155764</v>
      </c>
      <c r="AF169" s="12"/>
      <c r="AH169" s="13"/>
    </row>
    <row r="170" spans="1:34" ht="19.5" customHeight="1">
      <c r="A170" s="29" t="s">
        <v>246</v>
      </c>
      <c r="B170" s="40" t="s">
        <v>247</v>
      </c>
      <c r="C170" s="41">
        <v>5435</v>
      </c>
      <c r="D170" s="30">
        <v>0.9995483288166216</v>
      </c>
      <c r="E170" s="31">
        <v>0.860165593376265</v>
      </c>
      <c r="F170" s="31">
        <v>0.10947562097516099</v>
      </c>
      <c r="G170" s="31">
        <v>0.02391904323827047</v>
      </c>
      <c r="H170" s="31">
        <v>0.006439742410303588</v>
      </c>
      <c r="I170" s="32">
        <f t="shared" si="63"/>
        <v>199.9096657633243</v>
      </c>
      <c r="J170" s="33">
        <f t="shared" si="64"/>
        <v>172.033118675253</v>
      </c>
      <c r="K170" s="33">
        <f t="shared" si="65"/>
        <v>21.8951241950322</v>
      </c>
      <c r="L170" s="33">
        <f t="shared" si="66"/>
        <v>4.783808647654094</v>
      </c>
      <c r="M170" s="33">
        <f t="shared" si="67"/>
        <v>1.2879484820607177</v>
      </c>
      <c r="N170" s="34"/>
      <c r="O170" s="35">
        <f t="shared" si="68"/>
        <v>21.504139834406626</v>
      </c>
      <c r="P170" s="34">
        <f t="shared" si="69"/>
        <v>43.7902483900644</v>
      </c>
      <c r="Q170" s="34">
        <f t="shared" si="70"/>
        <v>23.919043238270472</v>
      </c>
      <c r="R170" s="34">
        <f t="shared" si="71"/>
        <v>12.879484820607177</v>
      </c>
      <c r="S170" s="35">
        <f t="shared" si="72"/>
        <v>102.09291628334867</v>
      </c>
      <c r="T170" s="36">
        <f t="shared" si="73"/>
        <v>1.9589997747240369</v>
      </c>
      <c r="U170" s="34">
        <f t="shared" si="74"/>
        <v>200</v>
      </c>
      <c r="V170" s="37">
        <f t="shared" si="75"/>
        <v>42.12660509123677</v>
      </c>
      <c r="W170" s="37">
        <f t="shared" si="76"/>
        <v>85.78508673124577</v>
      </c>
      <c r="X170" s="37">
        <f t="shared" si="77"/>
        <v>46.85740031538635</v>
      </c>
      <c r="Y170" s="37">
        <f t="shared" si="78"/>
        <v>25.23090786213111</v>
      </c>
      <c r="Z170" s="34">
        <f t="shared" si="79"/>
        <v>200</v>
      </c>
      <c r="AA170" s="33">
        <f t="shared" si="80"/>
        <v>3.6798528058877644</v>
      </c>
      <c r="AB170" s="38">
        <f t="shared" si="81"/>
        <v>358.7212100378137</v>
      </c>
      <c r="AC170" s="38">
        <f t="shared" si="82"/>
        <v>189.2113676731794</v>
      </c>
      <c r="AD170" s="38">
        <f t="shared" si="83"/>
        <v>94.35081374321881</v>
      </c>
      <c r="AF170" s="12"/>
      <c r="AH170" s="13"/>
    </row>
    <row r="171" spans="1:34" ht="19.5" customHeight="1">
      <c r="A171" s="29" t="s">
        <v>248</v>
      </c>
      <c r="B171" s="40" t="s">
        <v>249</v>
      </c>
      <c r="C171" s="41">
        <v>975</v>
      </c>
      <c r="D171" s="30">
        <v>0.9995483288166216</v>
      </c>
      <c r="E171" s="31">
        <v>0.9179487179487179</v>
      </c>
      <c r="F171" s="31">
        <v>0.046153846153846156</v>
      </c>
      <c r="G171" s="31">
        <v>0.020512820512820513</v>
      </c>
      <c r="H171" s="31">
        <v>0.010256410256410256</v>
      </c>
      <c r="I171" s="32">
        <f t="shared" si="63"/>
        <v>199.9096657633243</v>
      </c>
      <c r="J171" s="33">
        <f t="shared" si="64"/>
        <v>183.5897435897436</v>
      </c>
      <c r="K171" s="33">
        <f t="shared" si="65"/>
        <v>9.230769230769232</v>
      </c>
      <c r="L171" s="33">
        <f t="shared" si="66"/>
        <v>4.102564102564102</v>
      </c>
      <c r="M171" s="33">
        <f t="shared" si="67"/>
        <v>2.051282051282051</v>
      </c>
      <c r="N171" s="34"/>
      <c r="O171" s="35">
        <f t="shared" si="68"/>
        <v>22.94871794871795</v>
      </c>
      <c r="P171" s="34">
        <f t="shared" si="69"/>
        <v>18.461538461538463</v>
      </c>
      <c r="Q171" s="34">
        <f t="shared" si="70"/>
        <v>20.51282051282051</v>
      </c>
      <c r="R171" s="34">
        <f t="shared" si="71"/>
        <v>20.51282051282051</v>
      </c>
      <c r="S171" s="35">
        <f t="shared" si="72"/>
        <v>82.43589743589743</v>
      </c>
      <c r="T171" s="36">
        <f t="shared" si="73"/>
        <v>2.4261275272161744</v>
      </c>
      <c r="U171" s="34">
        <f t="shared" si="74"/>
        <v>200</v>
      </c>
      <c r="V171" s="37">
        <f t="shared" si="75"/>
        <v>55.67651632970452</v>
      </c>
      <c r="W171" s="37">
        <f t="shared" si="76"/>
        <v>44.79004665629861</v>
      </c>
      <c r="X171" s="37">
        <f t="shared" si="77"/>
        <v>49.766718506998444</v>
      </c>
      <c r="Y171" s="37">
        <f t="shared" si="78"/>
        <v>49.766718506998444</v>
      </c>
      <c r="Z171" s="34">
        <f t="shared" si="79"/>
        <v>200</v>
      </c>
      <c r="AA171" s="33">
        <f t="shared" si="80"/>
        <v>20.51282051282051</v>
      </c>
      <c r="AB171" s="38">
        <f t="shared" si="81"/>
        <v>275.69955817378496</v>
      </c>
      <c r="AC171" s="38">
        <f t="shared" si="82"/>
        <v>163.33333333333334</v>
      </c>
      <c r="AD171" s="38">
        <f t="shared" si="83"/>
        <v>87.4766355140187</v>
      </c>
      <c r="AF171" s="12"/>
      <c r="AH171" s="13"/>
    </row>
    <row r="172" spans="1:34" ht="19.5" customHeight="1">
      <c r="A172" s="29" t="s">
        <v>248</v>
      </c>
      <c r="B172" s="40" t="s">
        <v>250</v>
      </c>
      <c r="C172" s="41">
        <v>1780</v>
      </c>
      <c r="D172" s="30">
        <v>0.9995483288166216</v>
      </c>
      <c r="E172" s="31">
        <v>0.9129213483146067</v>
      </c>
      <c r="F172" s="31">
        <v>0.05898876404494382</v>
      </c>
      <c r="G172" s="31">
        <v>0.016853932584269662</v>
      </c>
      <c r="H172" s="31">
        <v>0.0056179775280898875</v>
      </c>
      <c r="I172" s="32">
        <f t="shared" si="63"/>
        <v>199.9096657633243</v>
      </c>
      <c r="J172" s="33">
        <f t="shared" si="64"/>
        <v>182.58426966292134</v>
      </c>
      <c r="K172" s="33">
        <f t="shared" si="65"/>
        <v>11.797752808988763</v>
      </c>
      <c r="L172" s="33">
        <f t="shared" si="66"/>
        <v>3.3707865168539324</v>
      </c>
      <c r="M172" s="33">
        <f t="shared" si="67"/>
        <v>1.1235955056179776</v>
      </c>
      <c r="N172" s="34"/>
      <c r="O172" s="35">
        <f t="shared" si="68"/>
        <v>22.823033707865168</v>
      </c>
      <c r="P172" s="34">
        <f t="shared" si="69"/>
        <v>23.595505617977526</v>
      </c>
      <c r="Q172" s="34">
        <f t="shared" si="70"/>
        <v>16.85393258426966</v>
      </c>
      <c r="R172" s="34">
        <f t="shared" si="71"/>
        <v>11.235955056179776</v>
      </c>
      <c r="S172" s="35">
        <f t="shared" si="72"/>
        <v>74.50842696629213</v>
      </c>
      <c r="T172" s="36">
        <f t="shared" si="73"/>
        <v>2.68426013195099</v>
      </c>
      <c r="U172" s="34">
        <f t="shared" si="74"/>
        <v>200</v>
      </c>
      <c r="V172" s="37">
        <f t="shared" si="75"/>
        <v>61.262959472196044</v>
      </c>
      <c r="W172" s="37">
        <f t="shared" si="76"/>
        <v>63.33647502356268</v>
      </c>
      <c r="X172" s="37">
        <f t="shared" si="77"/>
        <v>45.24033930254477</v>
      </c>
      <c r="Y172" s="37">
        <f t="shared" si="78"/>
        <v>30.160226201696517</v>
      </c>
      <c r="Z172" s="34">
        <f t="shared" si="79"/>
        <v>200</v>
      </c>
      <c r="AA172" s="33">
        <f t="shared" si="80"/>
        <v>11.235955056179774</v>
      </c>
      <c r="AB172" s="38">
        <f t="shared" si="81"/>
        <v>316.005547850208</v>
      </c>
      <c r="AC172" s="38">
        <f t="shared" si="82"/>
        <v>176.6481012658228</v>
      </c>
      <c r="AD172" s="38">
        <f t="shared" si="83"/>
        <v>91.136</v>
      </c>
      <c r="AF172" s="12"/>
      <c r="AH172" s="13"/>
    </row>
    <row r="173" spans="1:34" ht="19.5" customHeight="1">
      <c r="A173" s="29" t="s">
        <v>251</v>
      </c>
      <c r="B173" s="40" t="s">
        <v>252</v>
      </c>
      <c r="C173" s="41">
        <v>42550</v>
      </c>
      <c r="D173" s="30">
        <v>0.9995483288166216</v>
      </c>
      <c r="E173" s="31">
        <v>0.8969447708578143</v>
      </c>
      <c r="F173" s="31">
        <v>0.0936545240893067</v>
      </c>
      <c r="G173" s="31">
        <v>0.008578143360752057</v>
      </c>
      <c r="H173" s="31">
        <v>0.0008225616921269095</v>
      </c>
      <c r="I173" s="32">
        <f t="shared" si="63"/>
        <v>199.9096657633243</v>
      </c>
      <c r="J173" s="33">
        <f t="shared" si="64"/>
        <v>179.38895417156286</v>
      </c>
      <c r="K173" s="33">
        <f t="shared" si="65"/>
        <v>18.73090481786134</v>
      </c>
      <c r="L173" s="33">
        <f t="shared" si="66"/>
        <v>1.7156286721504113</v>
      </c>
      <c r="M173" s="33">
        <f t="shared" si="67"/>
        <v>0.1645123384253819</v>
      </c>
      <c r="N173" s="34"/>
      <c r="O173" s="35">
        <f t="shared" si="68"/>
        <v>22.423619271445357</v>
      </c>
      <c r="P173" s="34">
        <f t="shared" si="69"/>
        <v>37.46180963572268</v>
      </c>
      <c r="Q173" s="34">
        <f t="shared" si="70"/>
        <v>8.578143360752057</v>
      </c>
      <c r="R173" s="34">
        <f t="shared" si="71"/>
        <v>1.645123384253819</v>
      </c>
      <c r="S173" s="35">
        <f t="shared" si="72"/>
        <v>70.1086956521739</v>
      </c>
      <c r="T173" s="36">
        <f t="shared" si="73"/>
        <v>2.852713178294574</v>
      </c>
      <c r="U173" s="34">
        <f t="shared" si="74"/>
        <v>200</v>
      </c>
      <c r="V173" s="37">
        <f t="shared" si="75"/>
        <v>63.96815420071234</v>
      </c>
      <c r="W173" s="37">
        <f t="shared" si="76"/>
        <v>106.86779803058874</v>
      </c>
      <c r="X173" s="37">
        <f t="shared" si="77"/>
        <v>24.470982610517495</v>
      </c>
      <c r="Y173" s="37">
        <f t="shared" si="78"/>
        <v>4.6930651581814375</v>
      </c>
      <c r="Z173" s="34">
        <f t="shared" si="79"/>
        <v>200</v>
      </c>
      <c r="AA173" s="33">
        <f t="shared" si="80"/>
        <v>0.4700352526439483</v>
      </c>
      <c r="AB173" s="38">
        <f t="shared" si="81"/>
        <v>380.57438334148554</v>
      </c>
      <c r="AC173" s="38">
        <f t="shared" si="82"/>
        <v>195.10586033454206</v>
      </c>
      <c r="AD173" s="38">
        <f t="shared" si="83"/>
        <v>95.78614139992965</v>
      </c>
      <c r="AF173" s="12"/>
      <c r="AH173" s="13"/>
    </row>
    <row r="176" ht="15">
      <c r="B176" s="39" t="s">
        <v>277</v>
      </c>
    </row>
    <row r="177" ht="90">
      <c r="B177" s="2" t="s">
        <v>278</v>
      </c>
    </row>
    <row r="179" ht="15">
      <c r="B179" s="2" t="s">
        <v>17</v>
      </c>
    </row>
    <row r="181" ht="15">
      <c r="B181" s="15" t="s">
        <v>259</v>
      </c>
    </row>
    <row r="182" ht="15">
      <c r="B182" s="15"/>
    </row>
    <row r="183" ht="15">
      <c r="B183" s="15" t="s">
        <v>260</v>
      </c>
    </row>
  </sheetData>
  <sheetProtection/>
  <mergeCells count="18">
    <mergeCell ref="Y3:Y4"/>
    <mergeCell ref="AA3:AA4"/>
    <mergeCell ref="AB3:AB4"/>
    <mergeCell ref="AC3:AC4"/>
    <mergeCell ref="AD3:AD4"/>
    <mergeCell ref="A3:A4"/>
    <mergeCell ref="B3:B4"/>
    <mergeCell ref="C3:C4"/>
    <mergeCell ref="V3:V4"/>
    <mergeCell ref="W3:W4"/>
    <mergeCell ref="X3:X4"/>
    <mergeCell ref="C1:C2"/>
    <mergeCell ref="V1:Y1"/>
    <mergeCell ref="AA1:AA2"/>
    <mergeCell ref="AB1:AD1"/>
    <mergeCell ref="AF1:AH2"/>
    <mergeCell ref="V2:Y2"/>
    <mergeCell ref="AB2:AD2"/>
  </mergeCells>
  <printOptions/>
  <pageMargins left="0.2362204724409449" right="0.2362204724409449" top="0.1968503937007874" bottom="0.15748031496062992" header="0.31496062992125984" footer="0.31496062992125984"/>
  <pageSetup fitToHeight="1" fitToWidth="1" horizontalDpi="600" verticalDpi="600" orientation="landscape" paperSize="9" scale="53" r:id="rId2"/>
  <ignoredErrors>
    <ignoredError sqref="AB3:AD3" numberStoredAsText="1"/>
  </ignoredErrors>
  <drawing r:id="rId1"/>
</worksheet>
</file>

<file path=xl/worksheets/sheet2.xml><?xml version="1.0" encoding="utf-8"?>
<worksheet xmlns="http://schemas.openxmlformats.org/spreadsheetml/2006/main" xmlns:r="http://schemas.openxmlformats.org/officeDocument/2006/relationships">
  <dimension ref="A2:AD7"/>
  <sheetViews>
    <sheetView zoomScale="90" zoomScaleNormal="90" zoomScalePageLayoutView="0" workbookViewId="0" topLeftCell="A1">
      <selection activeCell="A16" sqref="A16"/>
    </sheetView>
  </sheetViews>
  <sheetFormatPr defaultColWidth="9.140625" defaultRowHeight="15"/>
  <cols>
    <col min="1" max="1" width="97.421875" style="0" customWidth="1"/>
    <col min="2" max="2" width="94.00390625" style="0" customWidth="1"/>
    <col min="3" max="3" width="9.140625" style="0" customWidth="1"/>
    <col min="4" max="4" width="1.28515625" style="0" customWidth="1"/>
    <col min="5" max="5" width="9.140625" style="0" hidden="1" customWidth="1"/>
    <col min="6" max="6" width="2.140625" style="0" hidden="1" customWidth="1"/>
    <col min="7" max="15" width="9.140625" style="0" hidden="1" customWidth="1"/>
    <col min="16" max="16" width="8.421875" style="0" hidden="1" customWidth="1"/>
    <col min="17" max="30" width="9.140625" style="0" hidden="1" customWidth="1"/>
  </cols>
  <sheetData>
    <row r="2" spans="1:19" ht="18">
      <c r="A2" s="25" t="s">
        <v>268</v>
      </c>
      <c r="H2" s="3"/>
      <c r="I2" s="3"/>
      <c r="J2" s="3"/>
      <c r="K2" s="3"/>
      <c r="L2" s="3"/>
      <c r="S2" s="3"/>
    </row>
    <row r="3" spans="1:30" ht="69.75" customHeight="1">
      <c r="A3" s="26" t="s">
        <v>269</v>
      </c>
      <c r="B3" s="27" t="s">
        <v>276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0" ht="69.75" customHeight="1">
      <c r="A4" s="26" t="s">
        <v>270</v>
      </c>
      <c r="B4" s="27" t="s">
        <v>271</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ht="69.75" customHeight="1">
      <c r="A5" s="26" t="s">
        <v>272</v>
      </c>
      <c r="B5" s="27" t="s">
        <v>273</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2:30" ht="69.75" customHeight="1">
      <c r="B6" s="27" t="s">
        <v>274</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69.75" customHeight="1">
      <c r="A7" s="28"/>
      <c r="B7" s="27" t="s">
        <v>275</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sheetData>
  <sheetProtection/>
  <mergeCells count="5">
    <mergeCell ref="B3:AD3"/>
    <mergeCell ref="B4:AD4"/>
    <mergeCell ref="B5:AD5"/>
    <mergeCell ref="B6:AD6"/>
    <mergeCell ref="B7:AD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dc:creator>
  <cp:keywords/>
  <dc:description/>
  <cp:lastModifiedBy>Richard Bloxam</cp:lastModifiedBy>
  <cp:lastPrinted>2014-08-22T08:44:34Z</cp:lastPrinted>
  <dcterms:created xsi:type="dcterms:W3CDTF">2014-08-11T10:31:46Z</dcterms:created>
  <dcterms:modified xsi:type="dcterms:W3CDTF">2014-11-14T12:15:47Z</dcterms:modified>
  <cp:category/>
  <cp:version/>
  <cp:contentType/>
  <cp:contentStatus/>
</cp:coreProperties>
</file>