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55" yWindow="585" windowWidth="22755" windowHeight="10440" activeTab="0"/>
  </bookViews>
  <sheets>
    <sheet name="Sampling framework" sheetId="1" r:id="rId1"/>
  </sheets>
  <definedNames/>
  <calcPr fullCalcOnLoad="1"/>
</workbook>
</file>

<file path=xl/sharedStrings.xml><?xml version="1.0" encoding="utf-8"?>
<sst xmlns="http://schemas.openxmlformats.org/spreadsheetml/2006/main" count="73" uniqueCount="71">
  <si>
    <t>Total - Enterprises</t>
  </si>
  <si>
    <t>Micro (0 to 9) - Enterprises</t>
  </si>
  <si>
    <t>Small (10 to 49) - Enterprises</t>
  </si>
  <si>
    <t>Medium-sized (50 to 249) - Enterprises</t>
  </si>
  <si>
    <t>Large (250+) - Enterprises</t>
  </si>
  <si>
    <t>Accountancy – developing the standard for an Accountant (including Chartered status).</t>
  </si>
  <si>
    <t>Actuarial – developing the standard for a Certified Actuarial Analyst.</t>
  </si>
  <si>
    <t>Adult Social Care – developing the standard for an Adult Social Care Worker.</t>
  </si>
  <si>
    <t>Airworthiness – developing the standard for an Aircraft Maintenance Fitter / Mechanic.</t>
  </si>
  <si>
    <t>Automotive Retail – developing the standard for Light Vehicle Maintenance &amp; Repair.</t>
  </si>
  <si>
    <t>Aviation – developing the standard for an Airside Operations Operative.</t>
  </si>
  <si>
    <t>Butchery – building on the work of the phase 1 Trailblazer in food and drink manufacturing, to develop the standard for Butchery</t>
  </si>
  <si>
    <t>Cinema Industry – developing the standard for a Cinema Operative.</t>
  </si>
  <si>
    <t>Civil Service – developing the standard for Operational Delivery (public facing roles).</t>
  </si>
  <si>
    <t>Construction – developing the standards for Wood Occupations and an Assembly Technician.</t>
  </si>
  <si>
    <t>Conveyancing – developing the standard for a Fully Licensed Conveyancer.</t>
  </si>
  <si>
    <t>Craft – developing the standard for Craft.</t>
  </si>
  <si>
    <t>Dental Health – developing the standards for a Dental Laboratory Technician and Practice Management in Dentistry.</t>
  </si>
  <si>
    <t>Early Years – developing the standard for an Early Years Educator.</t>
  </si>
  <si>
    <t>Emerging Technologies – developing the standard for a High Value Manufacturing Technician.</t>
  </si>
  <si>
    <t>Hair and Beauty – developing the standards for Hairdressing, Barbering and Beauty.</t>
  </si>
  <si>
    <t>Horticulture – developing the standard for Golf Greenkeeping.</t>
  </si>
  <si>
    <t>Hospitality and Tourism – developing the standards for Professional Chefs, and Hospitality and Tourism Supervisors and Managers.</t>
  </si>
  <si>
    <t>Housing – developing the standard for Housing Management.</t>
  </si>
  <si>
    <t>Insurance – developing the standards for Insurance and Underwriting.</t>
  </si>
  <si>
    <t>Land-based Engineering – developing the standard for a Land-based Engineering Technician.</t>
  </si>
  <si>
    <t>Law – developing the standard for a Solicitor.</t>
  </si>
  <si>
    <t>Maritime – developing the standard for Deck, Engine Room and Catering Ratings.</t>
  </si>
  <si>
    <t>Newspaper and Broadcast Media – developing the standard for Journalism.</t>
  </si>
  <si>
    <t>Nursing – developing the standard for Nursing.</t>
  </si>
  <si>
    <t>Property Services – developing the standard for a Property Maintenance Technician.</t>
  </si>
  <si>
    <t>Rail Design – developing the standard for a Rail Design Technician.</t>
  </si>
  <si>
    <t>Retail – developing the standard for Shop Floor Staff / Sales Assistant.</t>
  </si>
  <si>
    <t>Travel – developing the standard for a Travel Consultant</t>
  </si>
  <si>
    <t>Trailblazer Number</t>
  </si>
  <si>
    <t>Micro (0 to 9) - Enterprises - Weighting</t>
  </si>
  <si>
    <t>Small (10 to 49) - Enterprises - Weighting</t>
  </si>
  <si>
    <t>Medium-sized (50 to 249) - Enterprises - Weighting</t>
  </si>
  <si>
    <t>Large (250+) - Enterprises - Weighting</t>
  </si>
  <si>
    <t>Sample size = 10</t>
  </si>
  <si>
    <t>Sample</t>
  </si>
  <si>
    <t xml:space="preserve">Micro (0 to 9) - Enterprises </t>
  </si>
  <si>
    <t xml:space="preserve">Small (10 to 49) - Enterprises </t>
  </si>
  <si>
    <t xml:space="preserve">Medium-sized (50 to 249) - Enterprises </t>
  </si>
  <si>
    <t>Sample size</t>
  </si>
  <si>
    <t>Total number of Enterprises</t>
  </si>
  <si>
    <t>Percentage of total number of enterprises</t>
  </si>
  <si>
    <t>Trailblazer Phase Two Occupational Areas</t>
  </si>
  <si>
    <t>ENTERPRISES</t>
  </si>
  <si>
    <t>Micro (0 to 9)</t>
  </si>
  <si>
    <t>Small (10 to 49)</t>
  </si>
  <si>
    <t>Large (250+)</t>
  </si>
  <si>
    <t>Medium (50 to 249)</t>
  </si>
  <si>
    <t>This value changes depending on the sample size in AG</t>
  </si>
  <si>
    <t>This is a fixed value based on the 2012 ONS data for England</t>
  </si>
  <si>
    <t>This shows the recommended breakdown of responses from different sized enterprises.  It is based on the ONS data from 2012 and changes depending upon the sample size entered into cell AG</t>
  </si>
  <si>
    <t>This is the recommended sample size based on the total number of enterprises.  Further information on 'margin or error' calculations can be found in the notes below.</t>
  </si>
  <si>
    <t>1. The size of your target population</t>
  </si>
  <si>
    <t>2. Your desired confidence level</t>
  </si>
  <si>
    <t xml:space="preserve">3. Your allowed margin of error: </t>
  </si>
  <si>
    <t>This refers to the total number of enterprises in each Trailblazer area. Standard Industry Classifications (SIC codes) have been used to estimate the total number of businesses that employ people working in a Trailblazer area.  The data in this spreadsheet is based on the 2012 ONS data.</t>
  </si>
  <si>
    <t xml:space="preserve">Margin of error depicts the random sampling error that is possible in the consultation.  This is important because it is impossible to know whether a sample’s results are identical with the true value of the population. The margin of error describes the range in value that the population may have based on the results of the consultation. </t>
  </si>
  <si>
    <t>For example, most people choose a margin of error 5+/- with a 95% confidence interval. If your results showed that 67% of people support your Trailblazer, you could say that you are 95% confident that 62-72% (known as the confidence interval) of your targeted population support your Trailblazer.</t>
  </si>
  <si>
    <t>Usually placed at a value of 95% in surveying, the confidence level describes how sure you can be that your results are correct. With a 95% confidence level, a researcher can be certain that the value of any sample will fall in the range of the margin of error 95% of the time.  The calculations in this spreadsheet are based on a 95% confidence level.</t>
  </si>
  <si>
    <t>Consultation sample sizes should be based on the following three criteria:</t>
  </si>
  <si>
    <t>Enter a sample size below.  The table is updated based on any given value.  Entering the sample sizes given in columns AB to AD will show the actual number of enterprises that you need to consult with to achieve a 5%, 7% or 10% margin of error.</t>
  </si>
  <si>
    <t>MARGIN OF ERROR Sample Size</t>
  </si>
  <si>
    <t>5%</t>
  </si>
  <si>
    <t>7%</t>
  </si>
  <si>
    <t>10%</t>
  </si>
  <si>
    <t>Usually survey researchers will choose a confidence level of 95% (or 99% if more precision is required) and a margin of error of 5+/-.  However, if a sample size with these two values is too expensive, you may have to lower your confidence level or raise your allowed margin of error.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</si>
</sst>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0"/>
    <numFmt numFmtId="168" formatCode="0.0000"/>
    <numFmt numFmtId="169" formatCode="0.0000000"/>
    <numFmt numFmtId="170" formatCode="0.000000"/>
    <numFmt numFmtId="171" formatCode="&quot;Yes&quot;;&quot;Yes&quot;;&quot;No&quot;"/>
    <numFmt numFmtId="172" formatCode="&quot;True&quot;;&quot;True&quot;;&quot;False&quot;"/>
    <numFmt numFmtId="173" formatCode="&quot;On&quot;;&quot;On&quot;;&quot;Off&quot;"/>
    <numFmt numFmtId="174" formatCode="[$€-2]\ #,##0.00_);[Red]\([$€-2]\ #,##0.00\)"/>
  </numFmts>
  <fonts count="6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b/>
      <sz val="14"/>
      <color indexed="8"/>
      <name val="Calibri"/>
      <family val="2"/>
    </font>
    <font>
      <sz val="14"/>
      <color indexed="8"/>
      <name val="Calibri"/>
      <family val="2"/>
    </font>
    <font>
      <b/>
      <sz val="20"/>
      <color indexed="8"/>
      <name val="Calibri"/>
      <family val="2"/>
    </font>
    <font>
      <b/>
      <sz val="12"/>
      <color indexed="8"/>
      <name val="Calibri"/>
      <family val="2"/>
    </font>
    <font>
      <b/>
      <sz val="16"/>
      <color indexed="8"/>
      <name val="Calibri"/>
      <family val="2"/>
    </font>
    <font>
      <b/>
      <sz val="16"/>
      <color indexed="9"/>
      <name val="Calibri"/>
      <family val="2"/>
    </font>
    <font>
      <sz val="9"/>
      <color indexed="8"/>
      <name val="Calibri"/>
      <family val="2"/>
    </font>
    <font>
      <sz val="11"/>
      <color indexed="23"/>
      <name val="Inherit"/>
      <family val="0"/>
    </font>
    <font>
      <b/>
      <sz val="14"/>
      <color indexed="23"/>
      <name val="Inherit"/>
      <family val="0"/>
    </font>
    <font>
      <b/>
      <u val="single"/>
      <sz val="14"/>
      <color indexed="63"/>
      <name val="Inherit"/>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14"/>
      <color theme="1"/>
      <name val="Calibri"/>
      <family val="2"/>
    </font>
    <font>
      <sz val="14"/>
      <color theme="1"/>
      <name val="Calibri"/>
      <family val="2"/>
    </font>
    <font>
      <b/>
      <sz val="20"/>
      <color theme="1"/>
      <name val="Calibri"/>
      <family val="2"/>
    </font>
    <font>
      <b/>
      <sz val="12"/>
      <color theme="1"/>
      <name val="Calibri"/>
      <family val="2"/>
    </font>
    <font>
      <b/>
      <sz val="16"/>
      <color theme="1"/>
      <name val="Calibri"/>
      <family val="2"/>
    </font>
    <font>
      <b/>
      <sz val="16"/>
      <color theme="0"/>
      <name val="Calibri"/>
      <family val="2"/>
    </font>
    <font>
      <sz val="9"/>
      <color theme="1"/>
      <name val="Calibri"/>
      <family val="2"/>
    </font>
    <font>
      <sz val="11"/>
      <color rgb="FF686767"/>
      <name val="Inherit"/>
      <family val="0"/>
    </font>
    <font>
      <b/>
      <sz val="14"/>
      <color rgb="FF686767"/>
      <name val="Inherit"/>
      <family val="0"/>
    </font>
    <font>
      <b/>
      <u val="single"/>
      <sz val="14"/>
      <color theme="1" tint="0.24998000264167786"/>
      <name val="Inheri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6"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0">
    <xf numFmtId="0" fontId="0" fillId="0" borderId="0" xfId="0" applyFont="1" applyAlignment="1">
      <alignment/>
    </xf>
    <xf numFmtId="0" fontId="0" fillId="0" borderId="0" xfId="0" applyFont="1" applyAlignment="1">
      <alignment wrapText="1"/>
    </xf>
    <xf numFmtId="0" fontId="0" fillId="0" borderId="0" xfId="0" applyAlignment="1">
      <alignment textRotation="90"/>
    </xf>
    <xf numFmtId="0" fontId="49" fillId="33" borderId="0" xfId="0" applyFont="1" applyFill="1" applyAlignment="1">
      <alignment horizontal="center" vertical="center"/>
    </xf>
    <xf numFmtId="0" fontId="0" fillId="34" borderId="0" xfId="0" applyFill="1" applyAlignment="1">
      <alignment/>
    </xf>
    <xf numFmtId="0" fontId="0" fillId="34" borderId="0" xfId="0" applyFont="1" applyFill="1" applyAlignment="1">
      <alignment/>
    </xf>
    <xf numFmtId="166" fontId="0" fillId="0" borderId="0" xfId="0" applyNumberFormat="1" applyAlignment="1">
      <alignment horizontal="center" vertical="center"/>
    </xf>
    <xf numFmtId="166" fontId="0" fillId="0" borderId="0" xfId="59" applyNumberFormat="1" applyFont="1" applyAlignment="1">
      <alignment horizontal="center" vertical="center"/>
    </xf>
    <xf numFmtId="1" fontId="0" fillId="34" borderId="0" xfId="0" applyNumberFormat="1" applyFill="1" applyAlignment="1">
      <alignment horizontal="center" vertical="center"/>
    </xf>
    <xf numFmtId="2" fontId="0" fillId="34" borderId="0" xfId="0" applyNumberFormat="1" applyFill="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0" fontId="0" fillId="34" borderId="0" xfId="0" applyFill="1" applyAlignment="1">
      <alignment horizontal="center" vertical="center"/>
    </xf>
    <xf numFmtId="0" fontId="50" fillId="34" borderId="10" xfId="0" applyFont="1" applyFill="1" applyBorder="1" applyAlignment="1">
      <alignment horizontal="center" textRotation="90" wrapText="1"/>
    </xf>
    <xf numFmtId="0" fontId="50" fillId="34" borderId="10" xfId="0" applyFont="1" applyFill="1" applyBorder="1" applyAlignment="1">
      <alignment horizontal="center" wrapText="1"/>
    </xf>
    <xf numFmtId="0" fontId="51" fillId="34" borderId="10" xfId="0" applyFont="1" applyFill="1" applyBorder="1" applyAlignment="1">
      <alignment horizontal="center" textRotation="90" wrapText="1"/>
    </xf>
    <xf numFmtId="0" fontId="52" fillId="0" borderId="0" xfId="0" applyFont="1" applyAlignment="1">
      <alignment horizontal="right" vertical="center"/>
    </xf>
    <xf numFmtId="0" fontId="0" fillId="34" borderId="0" xfId="0" applyFont="1" applyFill="1" applyAlignment="1">
      <alignment horizontal="center" vertical="center"/>
    </xf>
    <xf numFmtId="3" fontId="0" fillId="34" borderId="0" xfId="0" applyNumberFormat="1" applyFont="1" applyFill="1" applyAlignment="1">
      <alignment horizontal="center" vertical="center"/>
    </xf>
    <xf numFmtId="0" fontId="50" fillId="19" borderId="10" xfId="0" applyFont="1" applyFill="1" applyBorder="1" applyAlignment="1">
      <alignment horizontal="center" textRotation="90" wrapText="1"/>
    </xf>
    <xf numFmtId="1" fontId="53" fillId="19" borderId="0" xfId="0" applyNumberFormat="1" applyFont="1" applyFill="1" applyAlignment="1">
      <alignment horizontal="center" vertical="center"/>
    </xf>
    <xf numFmtId="0" fontId="47" fillId="0" borderId="0" xfId="0" applyFont="1" applyAlignment="1">
      <alignment horizontal="right"/>
    </xf>
    <xf numFmtId="49" fontId="0" fillId="0" borderId="0" xfId="0" applyNumberFormat="1" applyAlignment="1">
      <alignment/>
    </xf>
    <xf numFmtId="1" fontId="47" fillId="10" borderId="0" xfId="0" applyNumberFormat="1" applyFont="1" applyFill="1" applyAlignment="1">
      <alignment horizontal="center"/>
    </xf>
    <xf numFmtId="0" fontId="50" fillId="34" borderId="10" xfId="0" applyFont="1" applyFill="1" applyBorder="1" applyAlignment="1">
      <alignment textRotation="90"/>
    </xf>
    <xf numFmtId="0" fontId="54" fillId="34" borderId="10" xfId="0" applyFont="1" applyFill="1" applyBorder="1" applyAlignment="1">
      <alignment/>
    </xf>
    <xf numFmtId="0" fontId="54" fillId="0" borderId="0" xfId="0" applyFont="1" applyAlignment="1">
      <alignment/>
    </xf>
    <xf numFmtId="0" fontId="55" fillId="35" borderId="0" xfId="0" applyFont="1" applyFill="1" applyAlignment="1">
      <alignment horizontal="center"/>
    </xf>
    <xf numFmtId="0" fontId="47" fillId="34" borderId="10" xfId="0" applyFont="1" applyFill="1" applyBorder="1" applyAlignment="1">
      <alignment horizontal="center" wrapText="1"/>
    </xf>
    <xf numFmtId="0" fontId="56" fillId="0" borderId="0" xfId="0" applyFont="1" applyAlignment="1">
      <alignment horizontal="center" wrapText="1"/>
    </xf>
    <xf numFmtId="0" fontId="56" fillId="0" borderId="0" xfId="0" applyFont="1" applyAlignment="1">
      <alignment horizontal="center"/>
    </xf>
    <xf numFmtId="0" fontId="56" fillId="34" borderId="0" xfId="0" applyFont="1" applyFill="1" applyAlignment="1">
      <alignment horizontal="center"/>
    </xf>
    <xf numFmtId="0" fontId="56" fillId="0" borderId="0" xfId="0" applyFont="1" applyAlignment="1">
      <alignment horizontal="center" wrapText="1"/>
    </xf>
    <xf numFmtId="0" fontId="0" fillId="0" borderId="0" xfId="0" applyAlignment="1">
      <alignment horizontal="left" vertical="center" wrapText="1"/>
    </xf>
    <xf numFmtId="0" fontId="57" fillId="0" borderId="0" xfId="0" applyFont="1" applyAlignment="1">
      <alignment vertical="center" wrapText="1"/>
    </xf>
    <xf numFmtId="0" fontId="57" fillId="0" borderId="0" xfId="0" applyFont="1" applyAlignment="1">
      <alignment horizontal="left" vertical="center" wrapText="1"/>
    </xf>
    <xf numFmtId="0" fontId="58" fillId="0" borderId="0" xfId="0" applyFont="1" applyAlignment="1">
      <alignment horizontal="right" vertical="center"/>
    </xf>
    <xf numFmtId="0" fontId="59" fillId="0" borderId="0" xfId="0" applyFont="1" applyAlignment="1">
      <alignment horizontal="right"/>
    </xf>
    <xf numFmtId="0" fontId="55" fillId="36" borderId="0" xfId="0" applyFont="1" applyFill="1" applyAlignment="1">
      <alignment horizontal="center" wrapText="1"/>
    </xf>
    <xf numFmtId="49" fontId="50" fillId="10" borderId="10"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200025</xdr:colOff>
      <xdr:row>2</xdr:row>
      <xdr:rowOff>133350</xdr:rowOff>
    </xdr:from>
    <xdr:to>
      <xdr:col>32</xdr:col>
      <xdr:colOff>666750</xdr:colOff>
      <xdr:row>2</xdr:row>
      <xdr:rowOff>1571625</xdr:rowOff>
    </xdr:to>
    <xdr:sp>
      <xdr:nvSpPr>
        <xdr:cNvPr id="1" name="Down Arrow 1"/>
        <xdr:cNvSpPr>
          <a:spLocks/>
        </xdr:cNvSpPr>
      </xdr:nvSpPr>
      <xdr:spPr>
        <a:xfrm>
          <a:off x="16563975" y="1476375"/>
          <a:ext cx="466725" cy="1438275"/>
        </a:xfrm>
        <a:prstGeom prst="downArrow">
          <a:avLst>
            <a:gd name="adj" fmla="val 35060"/>
          </a:avLst>
        </a:prstGeom>
        <a:solidFill>
          <a:srgbClr val="FAC090"/>
        </a:solidFill>
        <a:ln w="25400" cmpd="sng">
          <a:solidFill>
            <a:srgbClr val="E46C0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34</xdr:row>
      <xdr:rowOff>0</xdr:rowOff>
    </xdr:from>
    <xdr:to>
      <xdr:col>1</xdr:col>
      <xdr:colOff>9525</xdr:colOff>
      <xdr:row>34</xdr:row>
      <xdr:rowOff>9525</xdr:rowOff>
    </xdr:to>
    <xdr:pic>
      <xdr:nvPicPr>
        <xdr:cNvPr id="2" name="Picture 2" descr="https://d.adroll.com/cm/r/out"/>
        <xdr:cNvPicPr preferRelativeResize="1">
          <a:picLocks noChangeAspect="1"/>
        </xdr:cNvPicPr>
      </xdr:nvPicPr>
      <xdr:blipFill>
        <a:blip r:embed="rId1"/>
        <a:stretch>
          <a:fillRect/>
        </a:stretch>
      </xdr:blipFill>
      <xdr:spPr>
        <a:xfrm>
          <a:off x="342900" y="10477500"/>
          <a:ext cx="9525" cy="9525"/>
        </a:xfrm>
        <a:prstGeom prst="rect">
          <a:avLst/>
        </a:prstGeom>
        <a:noFill/>
        <a:ln w="9525" cmpd="sng">
          <a:noFill/>
        </a:ln>
      </xdr:spPr>
    </xdr:pic>
    <xdr:clientData/>
  </xdr:twoCellAnchor>
  <xdr:twoCellAnchor editAs="oneCell">
    <xdr:from>
      <xdr:col>1</xdr:col>
      <xdr:colOff>19050</xdr:colOff>
      <xdr:row>34</xdr:row>
      <xdr:rowOff>0</xdr:rowOff>
    </xdr:from>
    <xdr:to>
      <xdr:col>1</xdr:col>
      <xdr:colOff>28575</xdr:colOff>
      <xdr:row>34</xdr:row>
      <xdr:rowOff>9525</xdr:rowOff>
    </xdr:to>
    <xdr:pic>
      <xdr:nvPicPr>
        <xdr:cNvPr id="3" name="Picture 3" descr="https://d.adroll.com/cm/f/out"/>
        <xdr:cNvPicPr preferRelativeResize="1">
          <a:picLocks noChangeAspect="1"/>
        </xdr:cNvPicPr>
      </xdr:nvPicPr>
      <xdr:blipFill>
        <a:blip r:embed="rId2"/>
        <a:stretch>
          <a:fillRect/>
        </a:stretch>
      </xdr:blipFill>
      <xdr:spPr>
        <a:xfrm>
          <a:off x="361950" y="10477500"/>
          <a:ext cx="9525" cy="9525"/>
        </a:xfrm>
        <a:prstGeom prst="rect">
          <a:avLst/>
        </a:prstGeom>
        <a:noFill/>
        <a:ln w="9525" cmpd="sng">
          <a:noFill/>
        </a:ln>
      </xdr:spPr>
    </xdr:pic>
    <xdr:clientData/>
  </xdr:twoCellAnchor>
  <xdr:oneCellAnchor>
    <xdr:from>
      <xdr:col>1</xdr:col>
      <xdr:colOff>38100</xdr:colOff>
      <xdr:row>34</xdr:row>
      <xdr:rowOff>0</xdr:rowOff>
    </xdr:from>
    <xdr:ext cx="9525" cy="9525"/>
    <xdr:sp>
      <xdr:nvSpPr>
        <xdr:cNvPr id="4" name="AutoShape 4" descr="https://d.adroll.com/cm/b/out"/>
        <xdr:cNvSpPr>
          <a:spLocks noChangeAspect="1"/>
        </xdr:cNvSpPr>
      </xdr:nvSpPr>
      <xdr:spPr>
        <a:xfrm>
          <a:off x="381000" y="10477500"/>
          <a:ext cx="9525" cy="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57150</xdr:colOff>
      <xdr:row>34</xdr:row>
      <xdr:rowOff>0</xdr:rowOff>
    </xdr:from>
    <xdr:to>
      <xdr:col>1</xdr:col>
      <xdr:colOff>66675</xdr:colOff>
      <xdr:row>34</xdr:row>
      <xdr:rowOff>9525</xdr:rowOff>
    </xdr:to>
    <xdr:pic>
      <xdr:nvPicPr>
        <xdr:cNvPr id="5" name="Picture 5" descr="https://d.adroll.com/cm/w/out"/>
        <xdr:cNvPicPr preferRelativeResize="1">
          <a:picLocks noChangeAspect="1"/>
        </xdr:cNvPicPr>
      </xdr:nvPicPr>
      <xdr:blipFill>
        <a:blip r:embed="rId3"/>
        <a:stretch>
          <a:fillRect/>
        </a:stretch>
      </xdr:blipFill>
      <xdr:spPr>
        <a:xfrm>
          <a:off x="400050" y="10477500"/>
          <a:ext cx="9525" cy="9525"/>
        </a:xfrm>
        <a:prstGeom prst="rect">
          <a:avLst/>
        </a:prstGeom>
        <a:noFill/>
        <a:ln w="9525" cmpd="sng">
          <a:noFill/>
        </a:ln>
      </xdr:spPr>
    </xdr:pic>
    <xdr:clientData/>
  </xdr:twoCellAnchor>
  <xdr:twoCellAnchor editAs="oneCell">
    <xdr:from>
      <xdr:col>1</xdr:col>
      <xdr:colOff>76200</xdr:colOff>
      <xdr:row>34</xdr:row>
      <xdr:rowOff>0</xdr:rowOff>
    </xdr:from>
    <xdr:to>
      <xdr:col>1</xdr:col>
      <xdr:colOff>76200</xdr:colOff>
      <xdr:row>34</xdr:row>
      <xdr:rowOff>9525</xdr:rowOff>
    </xdr:to>
    <xdr:pic>
      <xdr:nvPicPr>
        <xdr:cNvPr id="6" name="Picture 6" descr="https://d.adroll.com/cm/x/out"/>
        <xdr:cNvPicPr preferRelativeResize="1">
          <a:picLocks noChangeAspect="1"/>
        </xdr:cNvPicPr>
      </xdr:nvPicPr>
      <xdr:blipFill>
        <a:blip r:embed="rId4"/>
        <a:stretch>
          <a:fillRect/>
        </a:stretch>
      </xdr:blipFill>
      <xdr:spPr>
        <a:xfrm>
          <a:off x="419100" y="10477500"/>
          <a:ext cx="9525" cy="9525"/>
        </a:xfrm>
        <a:prstGeom prst="rect">
          <a:avLst/>
        </a:prstGeom>
        <a:noFill/>
        <a:ln w="9525" cmpd="sng">
          <a:noFill/>
        </a:ln>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7" name="Picture 7" descr="https://d.adroll.com/cm/l/out"/>
        <xdr:cNvPicPr preferRelativeResize="1">
          <a:picLocks noChangeAspect="1"/>
        </xdr:cNvPicPr>
      </xdr:nvPicPr>
      <xdr:blipFill>
        <a:blip r:embed="rId5"/>
        <a:stretch>
          <a:fillRect/>
        </a:stretch>
      </xdr:blipFill>
      <xdr:spPr>
        <a:xfrm>
          <a:off x="438150" y="10477500"/>
          <a:ext cx="9525" cy="9525"/>
        </a:xfrm>
        <a:prstGeom prst="rect">
          <a:avLst/>
        </a:prstGeom>
        <a:noFill/>
        <a:ln w="9525" cmpd="sng">
          <a:noFill/>
        </a:ln>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8" name="Picture 8" descr="https://www.facebook.com/tr?id=544304308918334&amp;cd%5bsegment_eid%5d=PAETXBMGTJCANMXGZOMCTA&amp;ev=NoScript"/>
        <xdr:cNvPicPr preferRelativeResize="1">
          <a:picLocks noChangeAspect="1"/>
        </xdr:cNvPicPr>
      </xdr:nvPicPr>
      <xdr:blipFill>
        <a:blip r:embed="rId2"/>
        <a:stretch>
          <a:fillRect/>
        </a:stretch>
      </xdr:blipFill>
      <xdr:spPr>
        <a:xfrm>
          <a:off x="457200" y="10477500"/>
          <a:ext cx="9525" cy="9525"/>
        </a:xfrm>
        <a:prstGeom prst="rect">
          <a:avLst/>
        </a:prstGeom>
        <a:noFill/>
        <a:ln w="9525" cmpd="sng">
          <a:noFill/>
        </a:ln>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9" name="Picture 9" descr="https://www.googleadservices.com/pagead/conversion/1032613984/?label=Yhb4CJqN5wIQ4OCx7AM&amp;guid=ON&amp;script=0&amp;ord=9239862370668928"/>
        <xdr:cNvPicPr preferRelativeResize="1">
          <a:picLocks noChangeAspect="1"/>
        </xdr:cNvPicPr>
      </xdr:nvPicPr>
      <xdr:blipFill>
        <a:blip r:embed="rId6"/>
        <a:stretch>
          <a:fillRect/>
        </a:stretch>
      </xdr:blipFill>
      <xdr:spPr>
        <a:xfrm>
          <a:off x="476250" y="10477500"/>
          <a:ext cx="9525" cy="9525"/>
        </a:xfrm>
        <a:prstGeom prst="rect">
          <a:avLst/>
        </a:prstGeom>
        <a:noFill/>
        <a:ln w="9525" cmpd="sng">
          <a:noFill/>
        </a:ln>
      </xdr:spPr>
    </xdr:pic>
    <xdr:clientData/>
  </xdr:twoCellAnchor>
  <xdr:twoCellAnchor editAs="oneCell">
    <xdr:from>
      <xdr:col>1</xdr:col>
      <xdr:colOff>152400</xdr:colOff>
      <xdr:row>34</xdr:row>
      <xdr:rowOff>0</xdr:rowOff>
    </xdr:from>
    <xdr:to>
      <xdr:col>1</xdr:col>
      <xdr:colOff>161925</xdr:colOff>
      <xdr:row>34</xdr:row>
      <xdr:rowOff>9525</xdr:rowOff>
    </xdr:to>
    <xdr:pic>
      <xdr:nvPicPr>
        <xdr:cNvPr id="10" name="Picture 10" descr="https://d.adroll.com/cm/g/out?google_nid=adroll"/>
        <xdr:cNvPicPr preferRelativeResize="1">
          <a:picLocks noChangeAspect="1"/>
        </xdr:cNvPicPr>
      </xdr:nvPicPr>
      <xdr:blipFill>
        <a:blip r:embed="rId1"/>
        <a:stretch>
          <a:fillRect/>
        </a:stretch>
      </xdr:blipFill>
      <xdr:spPr>
        <a:xfrm>
          <a:off x="495300" y="10477500"/>
          <a:ext cx="9525" cy="9525"/>
        </a:xfrm>
        <a:prstGeom prst="rect">
          <a:avLst/>
        </a:prstGeom>
        <a:noFill/>
        <a:ln w="9525" cmpd="sng">
          <a:noFill/>
        </a:ln>
      </xdr:spPr>
    </xdr:pic>
    <xdr:clientData/>
  </xdr:twoCellAnchor>
  <xdr:twoCellAnchor editAs="oneCell">
    <xdr:from>
      <xdr:col>1</xdr:col>
      <xdr:colOff>171450</xdr:colOff>
      <xdr:row>34</xdr:row>
      <xdr:rowOff>0</xdr:rowOff>
    </xdr:from>
    <xdr:to>
      <xdr:col>1</xdr:col>
      <xdr:colOff>180975</xdr:colOff>
      <xdr:row>34</xdr:row>
      <xdr:rowOff>9525</xdr:rowOff>
    </xdr:to>
    <xdr:pic>
      <xdr:nvPicPr>
        <xdr:cNvPr id="11" name="Picture 11" descr="https://secure.adnxs.com/seg?add=147193&amp;t=2"/>
        <xdr:cNvPicPr preferRelativeResize="1">
          <a:picLocks noChangeAspect="1"/>
        </xdr:cNvPicPr>
      </xdr:nvPicPr>
      <xdr:blipFill>
        <a:blip r:embed="rId4"/>
        <a:stretch>
          <a:fillRect/>
        </a:stretch>
      </xdr:blipFill>
      <xdr:spPr>
        <a:xfrm>
          <a:off x="514350" y="10477500"/>
          <a:ext cx="9525" cy="9525"/>
        </a:xfrm>
        <a:prstGeom prst="rect">
          <a:avLst/>
        </a:prstGeom>
        <a:noFill/>
        <a:ln w="9525" cmpd="sng">
          <a:noFill/>
        </a:ln>
      </xdr:spPr>
    </xdr:pic>
    <xdr:clientData/>
  </xdr:twoCellAnchor>
  <xdr:twoCellAnchor editAs="oneCell">
    <xdr:from>
      <xdr:col>1</xdr:col>
      <xdr:colOff>0</xdr:colOff>
      <xdr:row>33</xdr:row>
      <xdr:rowOff>0</xdr:rowOff>
    </xdr:from>
    <xdr:to>
      <xdr:col>1</xdr:col>
      <xdr:colOff>9525</xdr:colOff>
      <xdr:row>33</xdr:row>
      <xdr:rowOff>9525</xdr:rowOff>
    </xdr:to>
    <xdr:pic>
      <xdr:nvPicPr>
        <xdr:cNvPr id="12" name="Picture 12" descr="https://d.adroll.com/cm/r/out"/>
        <xdr:cNvPicPr preferRelativeResize="1">
          <a:picLocks noChangeAspect="1"/>
        </xdr:cNvPicPr>
      </xdr:nvPicPr>
      <xdr:blipFill>
        <a:blip r:embed="rId1"/>
        <a:stretch>
          <a:fillRect/>
        </a:stretch>
      </xdr:blipFill>
      <xdr:spPr>
        <a:xfrm>
          <a:off x="342900" y="10287000"/>
          <a:ext cx="9525" cy="9525"/>
        </a:xfrm>
        <a:prstGeom prst="rect">
          <a:avLst/>
        </a:prstGeom>
        <a:noFill/>
        <a:ln w="9525" cmpd="sng">
          <a:noFill/>
        </a:ln>
      </xdr:spPr>
    </xdr:pic>
    <xdr:clientData/>
  </xdr:twoCellAnchor>
  <xdr:twoCellAnchor editAs="oneCell">
    <xdr:from>
      <xdr:col>1</xdr:col>
      <xdr:colOff>19050</xdr:colOff>
      <xdr:row>33</xdr:row>
      <xdr:rowOff>0</xdr:rowOff>
    </xdr:from>
    <xdr:to>
      <xdr:col>1</xdr:col>
      <xdr:colOff>28575</xdr:colOff>
      <xdr:row>33</xdr:row>
      <xdr:rowOff>9525</xdr:rowOff>
    </xdr:to>
    <xdr:pic>
      <xdr:nvPicPr>
        <xdr:cNvPr id="13" name="Picture 13" descr="https://d.adroll.com/cm/f/out"/>
        <xdr:cNvPicPr preferRelativeResize="1">
          <a:picLocks noChangeAspect="1"/>
        </xdr:cNvPicPr>
      </xdr:nvPicPr>
      <xdr:blipFill>
        <a:blip r:embed="rId2"/>
        <a:stretch>
          <a:fillRect/>
        </a:stretch>
      </xdr:blipFill>
      <xdr:spPr>
        <a:xfrm>
          <a:off x="361950" y="10287000"/>
          <a:ext cx="9525" cy="9525"/>
        </a:xfrm>
        <a:prstGeom prst="rect">
          <a:avLst/>
        </a:prstGeom>
        <a:noFill/>
        <a:ln w="9525" cmpd="sng">
          <a:noFill/>
        </a:ln>
      </xdr:spPr>
    </xdr:pic>
    <xdr:clientData/>
  </xdr:twoCellAnchor>
  <xdr:twoCellAnchor editAs="oneCell">
    <xdr:from>
      <xdr:col>1</xdr:col>
      <xdr:colOff>38100</xdr:colOff>
      <xdr:row>33</xdr:row>
      <xdr:rowOff>0</xdr:rowOff>
    </xdr:from>
    <xdr:to>
      <xdr:col>1</xdr:col>
      <xdr:colOff>47625</xdr:colOff>
      <xdr:row>33</xdr:row>
      <xdr:rowOff>9525</xdr:rowOff>
    </xdr:to>
    <xdr:pic>
      <xdr:nvPicPr>
        <xdr:cNvPr id="14" name="Picture 14" descr="https://d.adroll.com/cm/b/out"/>
        <xdr:cNvPicPr preferRelativeResize="1">
          <a:picLocks noChangeAspect="1"/>
        </xdr:cNvPicPr>
      </xdr:nvPicPr>
      <xdr:blipFill>
        <a:blip r:embed="rId6"/>
        <a:stretch>
          <a:fillRect/>
        </a:stretch>
      </xdr:blipFill>
      <xdr:spPr>
        <a:xfrm>
          <a:off x="381000" y="10287000"/>
          <a:ext cx="9525" cy="9525"/>
        </a:xfrm>
        <a:prstGeom prst="rect">
          <a:avLst/>
        </a:prstGeom>
        <a:noFill/>
        <a:ln w="9525" cmpd="sng">
          <a:noFill/>
        </a:ln>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15" name="Picture 15" descr="https://d.adroll.com/cm/w/out"/>
        <xdr:cNvPicPr preferRelativeResize="1">
          <a:picLocks noChangeAspect="1"/>
        </xdr:cNvPicPr>
      </xdr:nvPicPr>
      <xdr:blipFill>
        <a:blip r:embed="rId3"/>
        <a:stretch>
          <a:fillRect/>
        </a:stretch>
      </xdr:blipFill>
      <xdr:spPr>
        <a:xfrm>
          <a:off x="400050" y="10287000"/>
          <a:ext cx="9525" cy="9525"/>
        </a:xfrm>
        <a:prstGeom prst="rect">
          <a:avLst/>
        </a:prstGeom>
        <a:noFill/>
        <a:ln w="9525" cmpd="sng">
          <a:noFill/>
        </a:ln>
      </xdr:spPr>
    </xdr:pic>
    <xdr:clientData/>
  </xdr:twoCellAnchor>
  <xdr:twoCellAnchor editAs="oneCell">
    <xdr:from>
      <xdr:col>1</xdr:col>
      <xdr:colOff>76200</xdr:colOff>
      <xdr:row>33</xdr:row>
      <xdr:rowOff>0</xdr:rowOff>
    </xdr:from>
    <xdr:to>
      <xdr:col>1</xdr:col>
      <xdr:colOff>76200</xdr:colOff>
      <xdr:row>33</xdr:row>
      <xdr:rowOff>9525</xdr:rowOff>
    </xdr:to>
    <xdr:pic>
      <xdr:nvPicPr>
        <xdr:cNvPr id="16" name="Picture 16" descr="https://d.adroll.com/cm/x/out"/>
        <xdr:cNvPicPr preferRelativeResize="1">
          <a:picLocks noChangeAspect="1"/>
        </xdr:cNvPicPr>
      </xdr:nvPicPr>
      <xdr:blipFill>
        <a:blip r:embed="rId4"/>
        <a:stretch>
          <a:fillRect/>
        </a:stretch>
      </xdr:blipFill>
      <xdr:spPr>
        <a:xfrm>
          <a:off x="419100" y="10287000"/>
          <a:ext cx="9525" cy="9525"/>
        </a:xfrm>
        <a:prstGeom prst="rect">
          <a:avLst/>
        </a:prstGeom>
        <a:noFill/>
        <a:ln w="9525" cmpd="sng">
          <a:noFill/>
        </a:ln>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17" name="Picture 17" descr="https://d.adroll.com/cm/l/out"/>
        <xdr:cNvPicPr preferRelativeResize="1">
          <a:picLocks noChangeAspect="1"/>
        </xdr:cNvPicPr>
      </xdr:nvPicPr>
      <xdr:blipFill>
        <a:blip r:embed="rId5"/>
        <a:stretch>
          <a:fillRect/>
        </a:stretch>
      </xdr:blipFill>
      <xdr:spPr>
        <a:xfrm>
          <a:off x="438150" y="10287000"/>
          <a:ext cx="9525" cy="9525"/>
        </a:xfrm>
        <a:prstGeom prst="rect">
          <a:avLst/>
        </a:prstGeom>
        <a:noFill/>
        <a:ln w="9525" cmpd="sng">
          <a:noFill/>
        </a:ln>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18" name="Picture 18" descr="https://www.facebook.com/tr?id=544304308918334&amp;cd%5bsegment_eid%5d=PAETXBMGTJCANMXGZOMCTA&amp;ev=NoScript"/>
        <xdr:cNvPicPr preferRelativeResize="1">
          <a:picLocks noChangeAspect="1"/>
        </xdr:cNvPicPr>
      </xdr:nvPicPr>
      <xdr:blipFill>
        <a:blip r:embed="rId2"/>
        <a:stretch>
          <a:fillRect/>
        </a:stretch>
      </xdr:blipFill>
      <xdr:spPr>
        <a:xfrm>
          <a:off x="457200" y="10287000"/>
          <a:ext cx="9525" cy="9525"/>
        </a:xfrm>
        <a:prstGeom prst="rect">
          <a:avLst/>
        </a:prstGeom>
        <a:noFill/>
        <a:ln w="9525" cmpd="sng">
          <a:noFill/>
        </a:ln>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19" name="Picture 19" descr="https://www.googleadservices.com/pagead/conversion/1032613984/?label=Yhb4CJqN5wIQ4OCx7AM&amp;guid=ON&amp;script=0&amp;ord=9239862370668928"/>
        <xdr:cNvPicPr preferRelativeResize="1">
          <a:picLocks noChangeAspect="1"/>
        </xdr:cNvPicPr>
      </xdr:nvPicPr>
      <xdr:blipFill>
        <a:blip r:embed="rId6"/>
        <a:stretch>
          <a:fillRect/>
        </a:stretch>
      </xdr:blipFill>
      <xdr:spPr>
        <a:xfrm>
          <a:off x="476250" y="10287000"/>
          <a:ext cx="9525" cy="9525"/>
        </a:xfrm>
        <a:prstGeom prst="rect">
          <a:avLst/>
        </a:prstGeom>
        <a:noFill/>
        <a:ln w="9525" cmpd="sng">
          <a:noFill/>
        </a:ln>
      </xdr:spPr>
    </xdr:pic>
    <xdr:clientData/>
  </xdr:twoCellAnchor>
  <xdr:twoCellAnchor editAs="oneCell">
    <xdr:from>
      <xdr:col>1</xdr:col>
      <xdr:colOff>152400</xdr:colOff>
      <xdr:row>33</xdr:row>
      <xdr:rowOff>0</xdr:rowOff>
    </xdr:from>
    <xdr:to>
      <xdr:col>1</xdr:col>
      <xdr:colOff>161925</xdr:colOff>
      <xdr:row>33</xdr:row>
      <xdr:rowOff>9525</xdr:rowOff>
    </xdr:to>
    <xdr:pic>
      <xdr:nvPicPr>
        <xdr:cNvPr id="20" name="Picture 20" descr="https://d.adroll.com/cm/g/out?google_nid=adroll"/>
        <xdr:cNvPicPr preferRelativeResize="1">
          <a:picLocks noChangeAspect="1"/>
        </xdr:cNvPicPr>
      </xdr:nvPicPr>
      <xdr:blipFill>
        <a:blip r:embed="rId1"/>
        <a:stretch>
          <a:fillRect/>
        </a:stretch>
      </xdr:blipFill>
      <xdr:spPr>
        <a:xfrm>
          <a:off x="495300" y="10287000"/>
          <a:ext cx="9525" cy="9525"/>
        </a:xfrm>
        <a:prstGeom prst="rect">
          <a:avLst/>
        </a:prstGeom>
        <a:noFill/>
        <a:ln w="9525" cmpd="sng">
          <a:noFill/>
        </a:ln>
      </xdr:spPr>
    </xdr:pic>
    <xdr:clientData/>
  </xdr:twoCellAnchor>
  <xdr:twoCellAnchor editAs="oneCell">
    <xdr:from>
      <xdr:col>1</xdr:col>
      <xdr:colOff>171450</xdr:colOff>
      <xdr:row>33</xdr:row>
      <xdr:rowOff>0</xdr:rowOff>
    </xdr:from>
    <xdr:to>
      <xdr:col>1</xdr:col>
      <xdr:colOff>180975</xdr:colOff>
      <xdr:row>33</xdr:row>
      <xdr:rowOff>9525</xdr:rowOff>
    </xdr:to>
    <xdr:pic>
      <xdr:nvPicPr>
        <xdr:cNvPr id="21" name="Picture 21" descr="https://secure.adnxs.com/seg?add=147193&amp;t=2"/>
        <xdr:cNvPicPr preferRelativeResize="1">
          <a:picLocks noChangeAspect="1"/>
        </xdr:cNvPicPr>
      </xdr:nvPicPr>
      <xdr:blipFill>
        <a:blip r:embed="rId4"/>
        <a:stretch>
          <a:fillRect/>
        </a:stretch>
      </xdr:blipFill>
      <xdr:spPr>
        <a:xfrm>
          <a:off x="514350" y="102870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3"/>
  <sheetViews>
    <sheetView tabSelected="1" zoomScale="90" zoomScaleNormal="90" zoomScalePageLayoutView="0" workbookViewId="0" topLeftCell="A1">
      <selection activeCell="AF3" sqref="AF3"/>
    </sheetView>
  </sheetViews>
  <sheetFormatPr defaultColWidth="9.140625" defaultRowHeight="15"/>
  <cols>
    <col min="1" max="1" width="5.140625" style="0" customWidth="1"/>
    <col min="2" max="2" width="123.8515625" style="0" customWidth="1"/>
    <col min="3" max="3" width="13.140625" style="0" customWidth="1"/>
    <col min="4" max="8" width="9.140625" style="0" hidden="1" customWidth="1"/>
    <col min="9" max="13" width="9.140625" style="4" hidden="1" customWidth="1"/>
    <col min="14" max="19" width="9.140625" style="0" hidden="1" customWidth="1"/>
    <col min="20" max="20" width="9.140625" style="4" hidden="1" customWidth="1"/>
    <col min="21" max="21" width="9.140625" style="0" hidden="1" customWidth="1"/>
    <col min="22" max="25" width="10.7109375" style="0" customWidth="1"/>
    <col min="26" max="26" width="9.140625" style="0" hidden="1" customWidth="1"/>
    <col min="27" max="27" width="12.7109375" style="0" customWidth="1"/>
    <col min="31" max="31" width="7.28125" style="0" customWidth="1"/>
    <col min="32" max="32" width="13.00390625" style="0" customWidth="1"/>
    <col min="33" max="33" width="13.7109375" style="0" customWidth="1"/>
    <col min="34" max="34" width="13.421875" style="0" customWidth="1"/>
  </cols>
  <sheetData>
    <row r="1" spans="3:34" ht="66" customHeight="1">
      <c r="C1" s="32" t="s">
        <v>54</v>
      </c>
      <c r="D1" s="30"/>
      <c r="E1" s="30"/>
      <c r="F1" s="30"/>
      <c r="G1" s="30"/>
      <c r="H1" s="30"/>
      <c r="I1" s="31"/>
      <c r="J1" s="31"/>
      <c r="K1" s="31"/>
      <c r="L1" s="31"/>
      <c r="M1" s="31"/>
      <c r="N1" s="30"/>
      <c r="O1" s="30"/>
      <c r="P1" s="30"/>
      <c r="Q1" s="30"/>
      <c r="R1" s="30"/>
      <c r="S1" s="30"/>
      <c r="T1" s="31"/>
      <c r="U1" s="30"/>
      <c r="V1" s="32" t="s">
        <v>55</v>
      </c>
      <c r="W1" s="32"/>
      <c r="X1" s="32"/>
      <c r="Y1" s="32"/>
      <c r="Z1" s="29"/>
      <c r="AA1" s="32" t="s">
        <v>53</v>
      </c>
      <c r="AB1" s="32" t="s">
        <v>56</v>
      </c>
      <c r="AC1" s="32"/>
      <c r="AD1" s="32"/>
      <c r="AF1" s="32" t="s">
        <v>65</v>
      </c>
      <c r="AG1" s="32"/>
      <c r="AH1" s="32"/>
    </row>
    <row r="2" spans="3:34" ht="39.75" customHeight="1">
      <c r="C2" s="32"/>
      <c r="V2" s="27" t="s">
        <v>48</v>
      </c>
      <c r="W2" s="27"/>
      <c r="X2" s="27"/>
      <c r="Y2" s="27"/>
      <c r="Z2" s="26"/>
      <c r="AA2" s="32"/>
      <c r="AB2" s="38" t="s">
        <v>66</v>
      </c>
      <c r="AC2" s="38"/>
      <c r="AD2" s="38"/>
      <c r="AF2" s="32"/>
      <c r="AG2" s="32"/>
      <c r="AH2" s="32"/>
    </row>
    <row r="3" spans="1:31" ht="123.75" customHeight="1" thickBot="1">
      <c r="A3" s="24" t="s">
        <v>34</v>
      </c>
      <c r="B3" s="25" t="s">
        <v>47</v>
      </c>
      <c r="C3" s="28" t="s">
        <v>45</v>
      </c>
      <c r="D3" s="13" t="s">
        <v>0</v>
      </c>
      <c r="E3" s="13" t="s">
        <v>1</v>
      </c>
      <c r="F3" s="13" t="s">
        <v>2</v>
      </c>
      <c r="G3" s="13" t="s">
        <v>3</v>
      </c>
      <c r="H3" s="13" t="s">
        <v>4</v>
      </c>
      <c r="I3" s="13" t="s">
        <v>0</v>
      </c>
      <c r="J3" s="13" t="s">
        <v>41</v>
      </c>
      <c r="K3" s="13" t="s">
        <v>42</v>
      </c>
      <c r="L3" s="13" t="s">
        <v>43</v>
      </c>
      <c r="M3" s="13" t="s">
        <v>4</v>
      </c>
      <c r="N3" s="13"/>
      <c r="O3" s="13" t="s">
        <v>35</v>
      </c>
      <c r="P3" s="13" t="s">
        <v>36</v>
      </c>
      <c r="Q3" s="13" t="s">
        <v>37</v>
      </c>
      <c r="R3" s="13" t="s">
        <v>38</v>
      </c>
      <c r="S3" s="14"/>
      <c r="T3" s="14"/>
      <c r="U3" s="13" t="s">
        <v>44</v>
      </c>
      <c r="V3" s="19" t="s">
        <v>49</v>
      </c>
      <c r="W3" s="19" t="s">
        <v>50</v>
      </c>
      <c r="X3" s="19" t="s">
        <v>52</v>
      </c>
      <c r="Y3" s="19" t="s">
        <v>51</v>
      </c>
      <c r="Z3" s="15" t="s">
        <v>39</v>
      </c>
      <c r="AA3" s="28" t="s">
        <v>46</v>
      </c>
      <c r="AB3" s="39" t="s">
        <v>67</v>
      </c>
      <c r="AC3" s="39" t="s">
        <v>68</v>
      </c>
      <c r="AD3" s="39" t="s">
        <v>69</v>
      </c>
      <c r="AE3" s="2"/>
    </row>
    <row r="4" spans="1:33" ht="19.5" customHeight="1">
      <c r="A4" s="5">
        <v>1</v>
      </c>
      <c r="B4" s="1" t="s">
        <v>5</v>
      </c>
      <c r="C4" s="17">
        <v>31500</v>
      </c>
      <c r="D4" s="6">
        <v>1</v>
      </c>
      <c r="E4" s="7">
        <v>0.9131746031746032</v>
      </c>
      <c r="F4" s="7">
        <v>0.07634920634920635</v>
      </c>
      <c r="G4" s="7">
        <v>0.008253968253968255</v>
      </c>
      <c r="H4" s="7">
        <v>0.0022222222222222222</v>
      </c>
      <c r="I4" s="8">
        <f aca="true" t="shared" si="0" ref="I4:I32">SUM(D4*$AG$4)</f>
        <v>200</v>
      </c>
      <c r="J4" s="9">
        <f aca="true" t="shared" si="1" ref="J4:J32">SUM(E4*$AG$4)</f>
        <v>182.63492063492063</v>
      </c>
      <c r="K4" s="9">
        <f aca="true" t="shared" si="2" ref="K4:K32">SUM(F4*$AG$4)</f>
        <v>15.269841269841269</v>
      </c>
      <c r="L4" s="9">
        <f aca="true" t="shared" si="3" ref="L4:L32">SUM(G4*$AG$4)</f>
        <v>1.650793650793651</v>
      </c>
      <c r="M4" s="9">
        <f aca="true" t="shared" si="4" ref="M4:M32">SUM(H4*$AG$4)</f>
        <v>0.4444444444444444</v>
      </c>
      <c r="N4" s="10"/>
      <c r="O4" s="11">
        <f>SUM(J4/8)</f>
        <v>22.82936507936508</v>
      </c>
      <c r="P4" s="10">
        <f>SUM(K4*2)</f>
        <v>30.539682539682538</v>
      </c>
      <c r="Q4" s="10">
        <f>SUM(L4*5)</f>
        <v>8.253968253968255</v>
      </c>
      <c r="R4" s="10">
        <f>SUM(M4*10)</f>
        <v>4.444444444444445</v>
      </c>
      <c r="S4" s="11">
        <f>SUM(O4:R4)</f>
        <v>66.06746031746032</v>
      </c>
      <c r="T4" s="12">
        <f>SUM($AG$4)/S4</f>
        <v>3.0272088413718543</v>
      </c>
      <c r="U4" s="10">
        <f>SUM(S4*T4)</f>
        <v>200</v>
      </c>
      <c r="V4" s="20">
        <f>SUM(O4*T4)</f>
        <v>69.10925581115983</v>
      </c>
      <c r="W4" s="20">
        <f>SUM(P4*T4)</f>
        <v>92.44999699681662</v>
      </c>
      <c r="X4" s="20">
        <f>SUM(Q4*T4)</f>
        <v>24.98648567481531</v>
      </c>
      <c r="Y4" s="20">
        <f>SUM(R4*T4)</f>
        <v>13.454261517208241</v>
      </c>
      <c r="Z4" s="10">
        <f>SUM(S4*T4)</f>
        <v>200</v>
      </c>
      <c r="AA4" s="9">
        <f>SUM((Z4/C4)*100)</f>
        <v>0.6349206349206349</v>
      </c>
      <c r="AB4" s="23">
        <f>(384*C4)/(384+(C4-1))</f>
        <v>379.38713420945334</v>
      </c>
      <c r="AC4" s="23">
        <f>(196*C4)/(196+(C4-1))</f>
        <v>194.79413156649315</v>
      </c>
      <c r="AD4" s="23">
        <f>(96*C4)/(96+(C4-1))</f>
        <v>95.71134673207786</v>
      </c>
      <c r="AF4" s="16" t="s">
        <v>40</v>
      </c>
      <c r="AG4" s="3">
        <v>200</v>
      </c>
    </row>
    <row r="5" spans="1:30" ht="19.5" customHeight="1">
      <c r="A5" s="5">
        <v>2</v>
      </c>
      <c r="B5" s="1" t="s">
        <v>6</v>
      </c>
      <c r="C5" s="17">
        <v>5465</v>
      </c>
      <c r="D5" s="6">
        <v>1</v>
      </c>
      <c r="E5" s="7">
        <v>0.9432753888380604</v>
      </c>
      <c r="F5" s="7">
        <v>0.03293687099725526</v>
      </c>
      <c r="G5" s="7">
        <v>0.013723696248856358</v>
      </c>
      <c r="H5" s="7">
        <v>0.009149130832570906</v>
      </c>
      <c r="I5" s="8">
        <f t="shared" si="0"/>
        <v>200</v>
      </c>
      <c r="J5" s="9">
        <f t="shared" si="1"/>
        <v>188.65507776761208</v>
      </c>
      <c r="K5" s="9">
        <f t="shared" si="2"/>
        <v>6.587374199451052</v>
      </c>
      <c r="L5" s="9">
        <f t="shared" si="3"/>
        <v>2.7447392497712717</v>
      </c>
      <c r="M5" s="9">
        <f t="shared" si="4"/>
        <v>1.8298261665141813</v>
      </c>
      <c r="N5" s="10"/>
      <c r="O5" s="11">
        <f aca="true" t="shared" si="5" ref="O5:O32">SUM(J5/8)</f>
        <v>23.58188472095151</v>
      </c>
      <c r="P5" s="10">
        <f aca="true" t="shared" si="6" ref="P5:P32">SUM(K5*2)</f>
        <v>13.174748398902103</v>
      </c>
      <c r="Q5" s="10">
        <f aca="true" t="shared" si="7" ref="Q5:Q32">SUM(L5*5)</f>
        <v>13.723696248856358</v>
      </c>
      <c r="R5" s="10">
        <f aca="true" t="shared" si="8" ref="R5:R32">SUM(M5*10)</f>
        <v>18.298261665141812</v>
      </c>
      <c r="S5" s="11">
        <f aca="true" t="shared" si="9" ref="S5:S32">SUM(O5:R5)</f>
        <v>68.77859103385178</v>
      </c>
      <c r="T5" s="12">
        <f aca="true" t="shared" si="10" ref="T5:T32">SUM($AG$4)/S5</f>
        <v>2.907881609577652</v>
      </c>
      <c r="U5" s="10">
        <f aca="true" t="shared" si="11" ref="U5:U32">SUM(S5*T5)</f>
        <v>200</v>
      </c>
      <c r="V5" s="20">
        <f aca="true" t="shared" si="12" ref="V5:V32">SUM(O5*T5)</f>
        <v>68.57332889923512</v>
      </c>
      <c r="W5" s="20">
        <f aca="true" t="shared" si="13" ref="W5:W32">SUM(P5*T5)</f>
        <v>38.31060857998004</v>
      </c>
      <c r="X5" s="20">
        <f aca="true" t="shared" si="14" ref="X5:X32">SUM(Q5*T5)</f>
        <v>39.906883937479215</v>
      </c>
      <c r="Y5" s="20">
        <f aca="true" t="shared" si="15" ref="Y5:Y32">SUM(R5*T5)</f>
        <v>53.20917858330562</v>
      </c>
      <c r="Z5" s="10">
        <f aca="true" t="shared" si="16" ref="Z5:Z32">SUM(S5*T5)</f>
        <v>200</v>
      </c>
      <c r="AA5" s="9">
        <f>SUM((Z5/C5)*100)</f>
        <v>3.6596523330283626</v>
      </c>
      <c r="AB5" s="23">
        <f>(384*C5)/(384+(C5-1))</f>
        <v>358.8508891928865</v>
      </c>
      <c r="AC5" s="23">
        <f>(196*C5)/(196+(C5-1))</f>
        <v>189.24734982332154</v>
      </c>
      <c r="AD5" s="23">
        <f>(96*C5)/(96+(C5-1))</f>
        <v>94.35971223021583</v>
      </c>
    </row>
    <row r="6" spans="1:34" ht="19.5" customHeight="1">
      <c r="A6" s="5">
        <v>3</v>
      </c>
      <c r="B6" s="1" t="s">
        <v>7</v>
      </c>
      <c r="C6" s="17">
        <v>11070</v>
      </c>
      <c r="D6" s="6">
        <v>0.9995483288166216</v>
      </c>
      <c r="E6" s="7">
        <v>0.3893405600722674</v>
      </c>
      <c r="F6" s="7">
        <v>0.42863595302619695</v>
      </c>
      <c r="G6" s="7">
        <v>0.15718157181571815</v>
      </c>
      <c r="H6" s="7">
        <v>0.024390243902439025</v>
      </c>
      <c r="I6" s="8">
        <f t="shared" si="0"/>
        <v>199.9096657633243</v>
      </c>
      <c r="J6" s="9">
        <f t="shared" si="1"/>
        <v>77.86811201445349</v>
      </c>
      <c r="K6" s="9">
        <f t="shared" si="2"/>
        <v>85.72719060523939</v>
      </c>
      <c r="L6" s="9">
        <f t="shared" si="3"/>
        <v>31.43631436314363</v>
      </c>
      <c r="M6" s="9">
        <f t="shared" si="4"/>
        <v>4.878048780487805</v>
      </c>
      <c r="N6" s="10"/>
      <c r="O6" s="11">
        <f t="shared" si="5"/>
        <v>9.733514001806686</v>
      </c>
      <c r="P6" s="10">
        <f t="shared" si="6"/>
        <v>171.45438121047877</v>
      </c>
      <c r="Q6" s="10">
        <f t="shared" si="7"/>
        <v>157.18157181571814</v>
      </c>
      <c r="R6" s="10">
        <f t="shared" si="8"/>
        <v>48.78048780487805</v>
      </c>
      <c r="S6" s="11">
        <f t="shared" si="9"/>
        <v>387.1499548328817</v>
      </c>
      <c r="T6" s="12">
        <f t="shared" si="10"/>
        <v>0.5165956950358747</v>
      </c>
      <c r="U6" s="10">
        <f t="shared" si="11"/>
        <v>200</v>
      </c>
      <c r="V6" s="20">
        <f t="shared" si="12"/>
        <v>5.028291430904742</v>
      </c>
      <c r="W6" s="20">
        <f t="shared" si="13"/>
        <v>88.57259522837309</v>
      </c>
      <c r="X6" s="20">
        <f t="shared" si="14"/>
        <v>81.19932333897216</v>
      </c>
      <c r="Y6" s="20">
        <f t="shared" si="15"/>
        <v>25.199790001749985</v>
      </c>
      <c r="Z6" s="10">
        <f t="shared" si="16"/>
        <v>200</v>
      </c>
      <c r="AA6" s="9">
        <f aca="true" t="shared" si="17" ref="AA6:AA32">SUM((Z6/C6)*100)</f>
        <v>1.8066847335140017</v>
      </c>
      <c r="AB6" s="23">
        <f>(384*C6)/(384+(C6-1))</f>
        <v>371.1586483890684</v>
      </c>
      <c r="AC6" s="23">
        <f>(196*C6)/(196+(C6-1))</f>
        <v>192.60719041278296</v>
      </c>
      <c r="AD6" s="23">
        <f>(96*C6)/(96+(C6-1))</f>
        <v>95.18316166592028</v>
      </c>
      <c r="AF6" s="21"/>
      <c r="AH6" s="22"/>
    </row>
    <row r="7" spans="1:34" ht="19.5" customHeight="1">
      <c r="A7" s="5">
        <v>4</v>
      </c>
      <c r="B7" s="1" t="s">
        <v>8</v>
      </c>
      <c r="C7" s="17">
        <v>835</v>
      </c>
      <c r="D7" s="6">
        <v>0.9995483288166216</v>
      </c>
      <c r="E7" s="7">
        <v>0.8323353293413174</v>
      </c>
      <c r="F7" s="7">
        <v>0.10778443113772455</v>
      </c>
      <c r="G7" s="7">
        <v>0.04790419161676647</v>
      </c>
      <c r="H7" s="7">
        <v>0.023952095808383235</v>
      </c>
      <c r="I7" s="8">
        <f t="shared" si="0"/>
        <v>199.9096657633243</v>
      </c>
      <c r="J7" s="9">
        <f t="shared" si="1"/>
        <v>166.4670658682635</v>
      </c>
      <c r="K7" s="9">
        <f t="shared" si="2"/>
        <v>21.55688622754491</v>
      </c>
      <c r="L7" s="9">
        <f t="shared" si="3"/>
        <v>9.580838323353294</v>
      </c>
      <c r="M7" s="9">
        <f t="shared" si="4"/>
        <v>4.790419161676647</v>
      </c>
      <c r="N7" s="10"/>
      <c r="O7" s="11">
        <f t="shared" si="5"/>
        <v>20.808383233532936</v>
      </c>
      <c r="P7" s="10">
        <f t="shared" si="6"/>
        <v>43.11377245508982</v>
      </c>
      <c r="Q7" s="10">
        <f t="shared" si="7"/>
        <v>47.90419161676647</v>
      </c>
      <c r="R7" s="10">
        <f t="shared" si="8"/>
        <v>47.90419161676647</v>
      </c>
      <c r="S7" s="11">
        <f t="shared" si="9"/>
        <v>159.7305389221557</v>
      </c>
      <c r="T7" s="12">
        <f t="shared" si="10"/>
        <v>1.2521087160262419</v>
      </c>
      <c r="U7" s="10">
        <f t="shared" si="11"/>
        <v>200</v>
      </c>
      <c r="V7" s="20">
        <f t="shared" si="12"/>
        <v>26.054358013120904</v>
      </c>
      <c r="W7" s="20">
        <f t="shared" si="13"/>
        <v>53.983130271790074</v>
      </c>
      <c r="X7" s="20">
        <f t="shared" si="14"/>
        <v>59.98125585754452</v>
      </c>
      <c r="Y7" s="20">
        <f t="shared" si="15"/>
        <v>59.98125585754452</v>
      </c>
      <c r="Z7" s="10">
        <f t="shared" si="16"/>
        <v>200</v>
      </c>
      <c r="AA7" s="9">
        <f t="shared" si="17"/>
        <v>23.952095808383234</v>
      </c>
      <c r="AB7" s="23">
        <f>(384*C7)/(384+(C7-1))</f>
        <v>263.2512315270936</v>
      </c>
      <c r="AC7" s="23">
        <f>(196*C7)/(196+(C7-1))</f>
        <v>158.89320388349515</v>
      </c>
      <c r="AD7" s="23">
        <f>(96*C7)/(96+(C7-1))</f>
        <v>86.19354838709677</v>
      </c>
      <c r="AF7" s="21"/>
      <c r="AH7" s="22"/>
    </row>
    <row r="8" spans="1:34" ht="19.5" customHeight="1">
      <c r="A8" s="5">
        <v>5</v>
      </c>
      <c r="B8" s="1" t="s">
        <v>9</v>
      </c>
      <c r="C8" s="17">
        <v>30950</v>
      </c>
      <c r="D8" s="6">
        <v>0.9995483288166216</v>
      </c>
      <c r="E8" s="7">
        <v>0.9182552504038772</v>
      </c>
      <c r="F8" s="7">
        <v>0.07560581583198707</v>
      </c>
      <c r="G8" s="7">
        <v>0.005169628432956382</v>
      </c>
      <c r="H8" s="7">
        <v>0.0009693053311793214</v>
      </c>
      <c r="I8" s="8">
        <f t="shared" si="0"/>
        <v>199.9096657633243</v>
      </c>
      <c r="J8" s="9">
        <f t="shared" si="1"/>
        <v>183.65105008077543</v>
      </c>
      <c r="K8" s="9">
        <f t="shared" si="2"/>
        <v>15.121163166397414</v>
      </c>
      <c r="L8" s="9">
        <f t="shared" si="3"/>
        <v>1.0339256865912763</v>
      </c>
      <c r="M8" s="9">
        <f t="shared" si="4"/>
        <v>0.1938610662358643</v>
      </c>
      <c r="N8" s="10"/>
      <c r="O8" s="11">
        <f t="shared" si="5"/>
        <v>22.95638126009693</v>
      </c>
      <c r="P8" s="10">
        <f t="shared" si="6"/>
        <v>30.24232633279483</v>
      </c>
      <c r="Q8" s="10">
        <f t="shared" si="7"/>
        <v>5.169628432956381</v>
      </c>
      <c r="R8" s="10">
        <f t="shared" si="8"/>
        <v>1.938610662358643</v>
      </c>
      <c r="S8" s="11">
        <f t="shared" si="9"/>
        <v>60.30694668820678</v>
      </c>
      <c r="T8" s="12">
        <f t="shared" si="10"/>
        <v>3.3163675328154305</v>
      </c>
      <c r="U8" s="10">
        <f t="shared" si="11"/>
        <v>200</v>
      </c>
      <c r="V8" s="20">
        <f t="shared" si="12"/>
        <v>76.13179748191804</v>
      </c>
      <c r="W8" s="20">
        <f t="shared" si="13"/>
        <v>100.29466916688992</v>
      </c>
      <c r="X8" s="20">
        <f t="shared" si="14"/>
        <v>17.144387891776056</v>
      </c>
      <c r="Y8" s="20">
        <f t="shared" si="15"/>
        <v>6.42914545941602</v>
      </c>
      <c r="Z8" s="10">
        <f t="shared" si="16"/>
        <v>200</v>
      </c>
      <c r="AA8" s="9">
        <f t="shared" si="17"/>
        <v>0.6462035541195477</v>
      </c>
      <c r="AB8" s="23">
        <f>(384*C8)/(384+(C8-1))</f>
        <v>379.3061628315195</v>
      </c>
      <c r="AC8" s="23">
        <f>(196*C8)/(196+(C8-1))</f>
        <v>194.77283673141756</v>
      </c>
      <c r="AD8" s="23">
        <f>(96*C8)/(96+(C8-1))</f>
        <v>95.7062328877436</v>
      </c>
      <c r="AF8" s="21"/>
      <c r="AH8" s="22"/>
    </row>
    <row r="9" spans="1:32" ht="19.5" customHeight="1">
      <c r="A9" s="5">
        <v>6</v>
      </c>
      <c r="B9" s="1" t="s">
        <v>10</v>
      </c>
      <c r="C9" s="17">
        <v>835</v>
      </c>
      <c r="D9" s="6">
        <v>0.9995483288166216</v>
      </c>
      <c r="E9" s="7">
        <v>0.8323353293413174</v>
      </c>
      <c r="F9" s="7">
        <v>0.10778443113772455</v>
      </c>
      <c r="G9" s="7">
        <v>0.04790419161676647</v>
      </c>
      <c r="H9" s="7">
        <v>0.023952095808383235</v>
      </c>
      <c r="I9" s="8">
        <f t="shared" si="0"/>
        <v>199.9096657633243</v>
      </c>
      <c r="J9" s="9">
        <f t="shared" si="1"/>
        <v>166.4670658682635</v>
      </c>
      <c r="K9" s="9">
        <f t="shared" si="2"/>
        <v>21.55688622754491</v>
      </c>
      <c r="L9" s="9">
        <f t="shared" si="3"/>
        <v>9.580838323353294</v>
      </c>
      <c r="M9" s="9">
        <f t="shared" si="4"/>
        <v>4.790419161676647</v>
      </c>
      <c r="N9" s="10"/>
      <c r="O9" s="11">
        <f t="shared" si="5"/>
        <v>20.808383233532936</v>
      </c>
      <c r="P9" s="10">
        <f t="shared" si="6"/>
        <v>43.11377245508982</v>
      </c>
      <c r="Q9" s="10">
        <f t="shared" si="7"/>
        <v>47.90419161676647</v>
      </c>
      <c r="R9" s="10">
        <f t="shared" si="8"/>
        <v>47.90419161676647</v>
      </c>
      <c r="S9" s="11">
        <f t="shared" si="9"/>
        <v>159.7305389221557</v>
      </c>
      <c r="T9" s="12">
        <f t="shared" si="10"/>
        <v>1.2521087160262419</v>
      </c>
      <c r="U9" s="10">
        <f t="shared" si="11"/>
        <v>200</v>
      </c>
      <c r="V9" s="20">
        <f t="shared" si="12"/>
        <v>26.054358013120904</v>
      </c>
      <c r="W9" s="20">
        <f t="shared" si="13"/>
        <v>53.983130271790074</v>
      </c>
      <c r="X9" s="20">
        <f t="shared" si="14"/>
        <v>59.98125585754452</v>
      </c>
      <c r="Y9" s="20">
        <f t="shared" si="15"/>
        <v>59.98125585754452</v>
      </c>
      <c r="Z9" s="10">
        <f t="shared" si="16"/>
        <v>200</v>
      </c>
      <c r="AA9" s="9">
        <f t="shared" si="17"/>
        <v>23.952095808383234</v>
      </c>
      <c r="AB9" s="23">
        <f>(384*C9)/(384+(C9-1))</f>
        <v>263.2512315270936</v>
      </c>
      <c r="AC9" s="23">
        <f>(196*C9)/(196+(C9-1))</f>
        <v>158.89320388349515</v>
      </c>
      <c r="AD9" s="23">
        <f>(96*C9)/(96+(C9-1))</f>
        <v>86.19354838709677</v>
      </c>
      <c r="AF9" s="21"/>
    </row>
    <row r="10" spans="1:30" ht="19.5" customHeight="1">
      <c r="A10" s="5">
        <v>7</v>
      </c>
      <c r="B10" s="1" t="s">
        <v>11</v>
      </c>
      <c r="C10" s="17">
        <v>760</v>
      </c>
      <c r="D10" s="6">
        <v>0.9995483288166216</v>
      </c>
      <c r="E10" s="7">
        <v>0.5592105263157895</v>
      </c>
      <c r="F10" s="7">
        <v>0.29605263157894735</v>
      </c>
      <c r="G10" s="7">
        <v>0.10526315789473684</v>
      </c>
      <c r="H10" s="7">
        <v>0.039473684210526314</v>
      </c>
      <c r="I10" s="8">
        <f t="shared" si="0"/>
        <v>199.9096657633243</v>
      </c>
      <c r="J10" s="9">
        <f t="shared" si="1"/>
        <v>111.8421052631579</v>
      </c>
      <c r="K10" s="9">
        <f t="shared" si="2"/>
        <v>59.210526315789465</v>
      </c>
      <c r="L10" s="9">
        <f t="shared" si="3"/>
        <v>21.052631578947366</v>
      </c>
      <c r="M10" s="9">
        <f t="shared" si="4"/>
        <v>7.894736842105263</v>
      </c>
      <c r="N10" s="10"/>
      <c r="O10" s="11">
        <f t="shared" si="5"/>
        <v>13.980263157894738</v>
      </c>
      <c r="P10" s="10">
        <f t="shared" si="6"/>
        <v>118.42105263157893</v>
      </c>
      <c r="Q10" s="10">
        <f t="shared" si="7"/>
        <v>105.26315789473684</v>
      </c>
      <c r="R10" s="10">
        <f t="shared" si="8"/>
        <v>78.94736842105263</v>
      </c>
      <c r="S10" s="11">
        <f t="shared" si="9"/>
        <v>316.6118421052631</v>
      </c>
      <c r="T10" s="12">
        <f t="shared" si="10"/>
        <v>0.6316883116883117</v>
      </c>
      <c r="U10" s="10">
        <f t="shared" si="11"/>
        <v>200</v>
      </c>
      <c r="V10" s="20">
        <f t="shared" si="12"/>
        <v>8.831168831168833</v>
      </c>
      <c r="W10" s="20">
        <f t="shared" si="13"/>
        <v>74.8051948051948</v>
      </c>
      <c r="X10" s="20">
        <f t="shared" si="14"/>
        <v>66.4935064935065</v>
      </c>
      <c r="Y10" s="20">
        <f t="shared" si="15"/>
        <v>49.87012987012987</v>
      </c>
      <c r="Z10" s="10">
        <f t="shared" si="16"/>
        <v>200</v>
      </c>
      <c r="AA10" s="9">
        <f t="shared" si="17"/>
        <v>26.31578947368421</v>
      </c>
      <c r="AB10" s="23">
        <f>(384*C10)/(384+(C10-1))</f>
        <v>255.32808398950132</v>
      </c>
      <c r="AC10" s="23">
        <f>(196*C10)/(196+(C10-1))</f>
        <v>155.97905759162305</v>
      </c>
      <c r="AD10" s="23">
        <f>(96*C10)/(96+(C10-1))</f>
        <v>85.33333333333333</v>
      </c>
    </row>
    <row r="11" spans="1:30" ht="19.5" customHeight="1">
      <c r="A11" s="5">
        <v>8</v>
      </c>
      <c r="B11" s="1" t="s">
        <v>12</v>
      </c>
      <c r="C11" s="17">
        <v>180</v>
      </c>
      <c r="D11" s="6">
        <v>0.9995483288166216</v>
      </c>
      <c r="E11" s="7">
        <v>0.6111111111111112</v>
      </c>
      <c r="F11" s="7">
        <v>0.2777777777777778</v>
      </c>
      <c r="G11" s="7">
        <v>0.08333333333333333</v>
      </c>
      <c r="H11" s="7">
        <v>0.027777777777777776</v>
      </c>
      <c r="I11" s="8">
        <f t="shared" si="0"/>
        <v>199.9096657633243</v>
      </c>
      <c r="J11" s="9">
        <f t="shared" si="1"/>
        <v>122.22222222222223</v>
      </c>
      <c r="K11" s="9">
        <f t="shared" si="2"/>
        <v>55.55555555555556</v>
      </c>
      <c r="L11" s="9">
        <f t="shared" si="3"/>
        <v>16.666666666666664</v>
      </c>
      <c r="M11" s="9">
        <f t="shared" si="4"/>
        <v>5.555555555555555</v>
      </c>
      <c r="N11" s="10"/>
      <c r="O11" s="11">
        <f t="shared" si="5"/>
        <v>15.277777777777779</v>
      </c>
      <c r="P11" s="10">
        <f t="shared" si="6"/>
        <v>111.11111111111111</v>
      </c>
      <c r="Q11" s="10">
        <f t="shared" si="7"/>
        <v>83.33333333333331</v>
      </c>
      <c r="R11" s="10">
        <f t="shared" si="8"/>
        <v>55.55555555555556</v>
      </c>
      <c r="S11" s="11">
        <f t="shared" si="9"/>
        <v>265.27777777777777</v>
      </c>
      <c r="T11" s="12">
        <f t="shared" si="10"/>
        <v>0.7539267015706806</v>
      </c>
      <c r="U11" s="10">
        <f t="shared" si="11"/>
        <v>200</v>
      </c>
      <c r="V11" s="20">
        <f t="shared" si="12"/>
        <v>11.518324607329843</v>
      </c>
      <c r="W11" s="20">
        <f t="shared" si="13"/>
        <v>83.76963350785341</v>
      </c>
      <c r="X11" s="20">
        <f t="shared" si="14"/>
        <v>62.82722513089004</v>
      </c>
      <c r="Y11" s="20">
        <f t="shared" si="15"/>
        <v>41.88481675392671</v>
      </c>
      <c r="Z11" s="10">
        <f t="shared" si="16"/>
        <v>200</v>
      </c>
      <c r="AA11" s="9">
        <f t="shared" si="17"/>
        <v>111.11111111111111</v>
      </c>
      <c r="AB11" s="23">
        <f>(384*C11)/(384+(C11-1))</f>
        <v>122.7708703374778</v>
      </c>
      <c r="AC11" s="23">
        <f>(196*C11)/(196+(C11-1))</f>
        <v>94.08</v>
      </c>
      <c r="AD11" s="23">
        <f>(96*C11)/(96+(C11-1))</f>
        <v>62.836363636363636</v>
      </c>
    </row>
    <row r="12" spans="1:30" ht="19.5" customHeight="1">
      <c r="A12" s="5">
        <v>9</v>
      </c>
      <c r="B12" s="1" t="s">
        <v>13</v>
      </c>
      <c r="C12" s="17">
        <v>4930</v>
      </c>
      <c r="D12" s="6">
        <v>0.9995483288166216</v>
      </c>
      <c r="E12" s="7">
        <v>0.8610547667342799</v>
      </c>
      <c r="F12" s="7">
        <v>0.04969574036511156</v>
      </c>
      <c r="G12" s="7">
        <v>0.017241379310344827</v>
      </c>
      <c r="H12" s="7">
        <v>0.06389452332657201</v>
      </c>
      <c r="I12" s="8">
        <f t="shared" si="0"/>
        <v>199.9096657633243</v>
      </c>
      <c r="J12" s="9">
        <f t="shared" si="1"/>
        <v>172.210953346856</v>
      </c>
      <c r="K12" s="9">
        <f t="shared" si="2"/>
        <v>9.939148073022313</v>
      </c>
      <c r="L12" s="9">
        <f t="shared" si="3"/>
        <v>3.4482758620689653</v>
      </c>
      <c r="M12" s="9">
        <f t="shared" si="4"/>
        <v>12.778904665314403</v>
      </c>
      <c r="N12" s="10"/>
      <c r="O12" s="11">
        <f t="shared" si="5"/>
        <v>21.526369168357</v>
      </c>
      <c r="P12" s="10">
        <f t="shared" si="6"/>
        <v>19.878296146044626</v>
      </c>
      <c r="Q12" s="10">
        <f t="shared" si="7"/>
        <v>17.241379310344826</v>
      </c>
      <c r="R12" s="10">
        <f t="shared" si="8"/>
        <v>127.78904665314403</v>
      </c>
      <c r="S12" s="11">
        <f t="shared" si="9"/>
        <v>186.43509127789048</v>
      </c>
      <c r="T12" s="12">
        <f t="shared" si="10"/>
        <v>1.0727594179246565</v>
      </c>
      <c r="U12" s="10">
        <f t="shared" si="11"/>
        <v>199.99999999999997</v>
      </c>
      <c r="V12" s="20">
        <f t="shared" si="12"/>
        <v>23.092615259077927</v>
      </c>
      <c r="W12" s="20">
        <f t="shared" si="13"/>
        <v>21.324629402964774</v>
      </c>
      <c r="X12" s="20">
        <f t="shared" si="14"/>
        <v>18.49585203318373</v>
      </c>
      <c r="Y12" s="20">
        <f t="shared" si="15"/>
        <v>137.08690330477356</v>
      </c>
      <c r="Z12" s="10">
        <f t="shared" si="16"/>
        <v>199.99999999999997</v>
      </c>
      <c r="AA12" s="9">
        <f t="shared" si="17"/>
        <v>4.056795131845841</v>
      </c>
      <c r="AB12" s="23">
        <f>(384*C12)/(384+(C12-1))</f>
        <v>356.3184641445511</v>
      </c>
      <c r="AC12" s="23">
        <f>(196*C12)/(196+(C12-1))</f>
        <v>188.54243902439023</v>
      </c>
      <c r="AD12" s="23">
        <f>(96*C12)/(96+(C12-1))</f>
        <v>94.18507462686567</v>
      </c>
    </row>
    <row r="13" spans="1:30" ht="19.5" customHeight="1">
      <c r="A13" s="5">
        <v>10</v>
      </c>
      <c r="B13" s="1" t="s">
        <v>14</v>
      </c>
      <c r="C13" s="18">
        <v>66670</v>
      </c>
      <c r="D13" s="6">
        <v>0.9995483288166216</v>
      </c>
      <c r="E13" s="7">
        <v>0.9205789710514475</v>
      </c>
      <c r="F13" s="7">
        <v>0.0671966401679916</v>
      </c>
      <c r="G13" s="7">
        <v>0.009824508774561272</v>
      </c>
      <c r="H13" s="7">
        <v>0.0020998950052497373</v>
      </c>
      <c r="I13" s="8">
        <f t="shared" si="0"/>
        <v>199.9096657633243</v>
      </c>
      <c r="J13" s="9">
        <f t="shared" si="1"/>
        <v>184.1157942102895</v>
      </c>
      <c r="K13" s="9">
        <f t="shared" si="2"/>
        <v>13.439328033598319</v>
      </c>
      <c r="L13" s="9">
        <f t="shared" si="3"/>
        <v>1.9649017549122543</v>
      </c>
      <c r="M13" s="9">
        <f t="shared" si="4"/>
        <v>0.41997900104994745</v>
      </c>
      <c r="N13" s="10"/>
      <c r="O13" s="11">
        <f t="shared" si="5"/>
        <v>23.014474276286187</v>
      </c>
      <c r="P13" s="10">
        <f t="shared" si="6"/>
        <v>26.878656067196637</v>
      </c>
      <c r="Q13" s="10">
        <f t="shared" si="7"/>
        <v>9.824508774561272</v>
      </c>
      <c r="R13" s="10">
        <f t="shared" si="8"/>
        <v>4.199790010499474</v>
      </c>
      <c r="S13" s="11">
        <f t="shared" si="9"/>
        <v>63.917429128543574</v>
      </c>
      <c r="T13" s="12">
        <f t="shared" si="10"/>
        <v>3.129036989234695</v>
      </c>
      <c r="U13" s="10">
        <f t="shared" si="11"/>
        <v>200</v>
      </c>
      <c r="V13" s="20">
        <f t="shared" si="12"/>
        <v>72.01314129828987</v>
      </c>
      <c r="W13" s="20">
        <f t="shared" si="13"/>
        <v>84.10430905517583</v>
      </c>
      <c r="X13" s="20">
        <f t="shared" si="14"/>
        <v>30.741251356663046</v>
      </c>
      <c r="Y13" s="20">
        <f t="shared" si="15"/>
        <v>13.141298289871225</v>
      </c>
      <c r="Z13" s="10">
        <f t="shared" si="16"/>
        <v>200</v>
      </c>
      <c r="AA13" s="9">
        <f t="shared" si="17"/>
        <v>0.29998500074996254</v>
      </c>
      <c r="AB13" s="23">
        <f>(384*C13)/(384+(C13-1))</f>
        <v>381.8066305758132</v>
      </c>
      <c r="AC13" s="23">
        <f>(196*C13)/(196+(C13-1))</f>
        <v>195.42840050848724</v>
      </c>
      <c r="AD13" s="23">
        <f>(96*C13)/(96+(C13-1))</f>
        <v>95.86340148281285</v>
      </c>
    </row>
    <row r="14" spans="1:30" ht="19.5" customHeight="1">
      <c r="A14" s="5">
        <v>11</v>
      </c>
      <c r="B14" s="1" t="s">
        <v>15</v>
      </c>
      <c r="C14" s="17">
        <v>10775</v>
      </c>
      <c r="D14" s="6">
        <v>0.9995483288166216</v>
      </c>
      <c r="E14" s="7">
        <v>0.7266821345707657</v>
      </c>
      <c r="F14" s="7">
        <v>0.21577726218097448</v>
      </c>
      <c r="G14" s="7">
        <v>0.05011600928074246</v>
      </c>
      <c r="H14" s="7">
        <v>0.0069605568445475635</v>
      </c>
      <c r="I14" s="8">
        <f t="shared" si="0"/>
        <v>199.9096657633243</v>
      </c>
      <c r="J14" s="9">
        <f t="shared" si="1"/>
        <v>145.33642691415315</v>
      </c>
      <c r="K14" s="9">
        <f t="shared" si="2"/>
        <v>43.1554524361949</v>
      </c>
      <c r="L14" s="9">
        <f t="shared" si="3"/>
        <v>10.023201856148493</v>
      </c>
      <c r="M14" s="9">
        <f t="shared" si="4"/>
        <v>1.3921113689095126</v>
      </c>
      <c r="N14" s="10"/>
      <c r="O14" s="11">
        <f t="shared" si="5"/>
        <v>18.167053364269144</v>
      </c>
      <c r="P14" s="10">
        <f t="shared" si="6"/>
        <v>86.3109048723898</v>
      </c>
      <c r="Q14" s="10">
        <f t="shared" si="7"/>
        <v>50.11600928074246</v>
      </c>
      <c r="R14" s="10">
        <f t="shared" si="8"/>
        <v>13.921113689095126</v>
      </c>
      <c r="S14" s="11">
        <f t="shared" si="9"/>
        <v>168.51508120649652</v>
      </c>
      <c r="T14" s="12">
        <f t="shared" si="10"/>
        <v>1.1868373950158337</v>
      </c>
      <c r="U14" s="10">
        <f t="shared" si="11"/>
        <v>200</v>
      </c>
      <c r="V14" s="20">
        <f t="shared" si="12"/>
        <v>21.56133828996283</v>
      </c>
      <c r="W14" s="20">
        <f t="shared" si="13"/>
        <v>102.43700950020654</v>
      </c>
      <c r="X14" s="20">
        <f t="shared" si="14"/>
        <v>59.47955390334573</v>
      </c>
      <c r="Y14" s="20">
        <f t="shared" si="15"/>
        <v>16.52209830648492</v>
      </c>
      <c r="Z14" s="10">
        <f t="shared" si="16"/>
        <v>200</v>
      </c>
      <c r="AA14" s="9">
        <f t="shared" si="17"/>
        <v>1.8561484918793503</v>
      </c>
      <c r="AB14" s="23">
        <f>(384*C14)/(384+(C14-1))</f>
        <v>370.81914321563005</v>
      </c>
      <c r="AC14" s="23">
        <f>(196*C14)/(196+(C14-1))</f>
        <v>192.51595259799453</v>
      </c>
      <c r="AD14" s="23">
        <f>(96*C14)/(96+(C14-1))</f>
        <v>95.1609935602576</v>
      </c>
    </row>
    <row r="15" spans="1:30" ht="19.5" customHeight="1">
      <c r="A15" s="5">
        <v>12</v>
      </c>
      <c r="B15" s="1" t="s">
        <v>16</v>
      </c>
      <c r="C15" s="17">
        <v>167960</v>
      </c>
      <c r="D15" s="6">
        <v>0.9995483288166216</v>
      </c>
      <c r="E15" s="7">
        <v>0.8940819242676827</v>
      </c>
      <c r="F15" s="7">
        <v>0.0918968802095737</v>
      </c>
      <c r="G15" s="7">
        <v>0.01235413193617528</v>
      </c>
      <c r="H15" s="7">
        <v>0.0010716837342224339</v>
      </c>
      <c r="I15" s="8">
        <f t="shared" si="0"/>
        <v>199.9096657633243</v>
      </c>
      <c r="J15" s="9">
        <f t="shared" si="1"/>
        <v>178.81638485353653</v>
      </c>
      <c r="K15" s="9">
        <f t="shared" si="2"/>
        <v>18.379376041914743</v>
      </c>
      <c r="L15" s="9">
        <f t="shared" si="3"/>
        <v>2.470826387235056</v>
      </c>
      <c r="M15" s="9">
        <f t="shared" si="4"/>
        <v>0.21433674684448678</v>
      </c>
      <c r="N15" s="10"/>
      <c r="O15" s="11">
        <f t="shared" si="5"/>
        <v>22.352048106692067</v>
      </c>
      <c r="P15" s="10">
        <f t="shared" si="6"/>
        <v>36.758752083829485</v>
      </c>
      <c r="Q15" s="10">
        <f t="shared" si="7"/>
        <v>12.354131936175282</v>
      </c>
      <c r="R15" s="10">
        <f t="shared" si="8"/>
        <v>2.143367468444868</v>
      </c>
      <c r="S15" s="11">
        <f t="shared" si="9"/>
        <v>73.6082995951417</v>
      </c>
      <c r="T15" s="12">
        <f t="shared" si="10"/>
        <v>2.717084908903403</v>
      </c>
      <c r="U15" s="10">
        <f t="shared" si="11"/>
        <v>200</v>
      </c>
      <c r="V15" s="20">
        <f t="shared" si="12"/>
        <v>60.7324125937759</v>
      </c>
      <c r="W15" s="20">
        <f t="shared" si="13"/>
        <v>99.8766505570946</v>
      </c>
      <c r="X15" s="20">
        <f t="shared" si="14"/>
        <v>33.56722544638344</v>
      </c>
      <c r="Y15" s="20">
        <f t="shared" si="15"/>
        <v>5.823711402746041</v>
      </c>
      <c r="Z15" s="10">
        <f t="shared" si="16"/>
        <v>200</v>
      </c>
      <c r="AA15" s="9">
        <f t="shared" si="17"/>
        <v>0.11907597046915933</v>
      </c>
      <c r="AB15" s="23">
        <f>(384*C15)/(384+(C15-1))</f>
        <v>383.126355120201</v>
      </c>
      <c r="AC15" s="23">
        <f>(196*C15)/(196+(C15-1))</f>
        <v>195.77270970235796</v>
      </c>
      <c r="AD15" s="23">
        <f>(96*C15)/(96+(C15-1))</f>
        <v>95.94573205200679</v>
      </c>
    </row>
    <row r="16" spans="1:30" ht="19.5" customHeight="1">
      <c r="A16" s="5">
        <v>13</v>
      </c>
      <c r="B16" s="1" t="s">
        <v>17</v>
      </c>
      <c r="C16" s="17">
        <v>9060</v>
      </c>
      <c r="D16" s="6">
        <v>0.9995483288166216</v>
      </c>
      <c r="E16" s="7">
        <v>0.7709713024282561</v>
      </c>
      <c r="F16" s="7">
        <v>0.22571743929359822</v>
      </c>
      <c r="G16" s="7">
        <v>0.002207505518763797</v>
      </c>
      <c r="H16" s="7">
        <v>0.0005518763796909492</v>
      </c>
      <c r="I16" s="8">
        <f t="shared" si="0"/>
        <v>199.9096657633243</v>
      </c>
      <c r="J16" s="9">
        <f t="shared" si="1"/>
        <v>154.19426048565123</v>
      </c>
      <c r="K16" s="9">
        <f t="shared" si="2"/>
        <v>45.143487858719645</v>
      </c>
      <c r="L16" s="9">
        <f t="shared" si="3"/>
        <v>0.44150110375275936</v>
      </c>
      <c r="M16" s="9">
        <f t="shared" si="4"/>
        <v>0.11037527593818984</v>
      </c>
      <c r="N16" s="10"/>
      <c r="O16" s="11">
        <f t="shared" si="5"/>
        <v>19.274282560706403</v>
      </c>
      <c r="P16" s="10">
        <f t="shared" si="6"/>
        <v>90.28697571743929</v>
      </c>
      <c r="Q16" s="10">
        <f t="shared" si="7"/>
        <v>2.2075055187637966</v>
      </c>
      <c r="R16" s="10">
        <f t="shared" si="8"/>
        <v>1.1037527593818983</v>
      </c>
      <c r="S16" s="11">
        <f t="shared" si="9"/>
        <v>112.87251655629139</v>
      </c>
      <c r="T16" s="12">
        <f t="shared" si="10"/>
        <v>1.771910524385772</v>
      </c>
      <c r="U16" s="10">
        <f t="shared" si="11"/>
        <v>200</v>
      </c>
      <c r="V16" s="20">
        <f t="shared" si="12"/>
        <v>34.15230411930082</v>
      </c>
      <c r="W16" s="20">
        <f t="shared" si="13"/>
        <v>159.9804424886933</v>
      </c>
      <c r="X16" s="20">
        <f t="shared" si="14"/>
        <v>3.9115022613372448</v>
      </c>
      <c r="Y16" s="20">
        <f t="shared" si="15"/>
        <v>1.9557511306686224</v>
      </c>
      <c r="Z16" s="10">
        <f t="shared" si="16"/>
        <v>200</v>
      </c>
      <c r="AA16" s="9">
        <f t="shared" si="17"/>
        <v>2.207505518763797</v>
      </c>
      <c r="AB16" s="23">
        <f>(384*C16)/(384+(C16-1))</f>
        <v>368.42528857354654</v>
      </c>
      <c r="AC16" s="23">
        <f>(196*C16)/(196+(C16-1))</f>
        <v>191.87034035656401</v>
      </c>
      <c r="AD16" s="23">
        <f>(96*C16)/(96+(C16-1))</f>
        <v>95.00382304751501</v>
      </c>
    </row>
    <row r="17" spans="1:30" ht="19.5" customHeight="1">
      <c r="A17" s="5">
        <v>14</v>
      </c>
      <c r="B17" s="1" t="s">
        <v>18</v>
      </c>
      <c r="C17" s="17">
        <v>2740</v>
      </c>
      <c r="D17" s="6">
        <v>0.9995483288166216</v>
      </c>
      <c r="E17" s="7">
        <v>0.593065693430657</v>
      </c>
      <c r="F17" s="7">
        <v>0.38503649635036497</v>
      </c>
      <c r="G17" s="7">
        <v>0.021897810218978103</v>
      </c>
      <c r="H17" s="7">
        <v>0</v>
      </c>
      <c r="I17" s="8">
        <f t="shared" si="0"/>
        <v>199.9096657633243</v>
      </c>
      <c r="J17" s="9">
        <f t="shared" si="1"/>
        <v>118.61313868613139</v>
      </c>
      <c r="K17" s="9">
        <f t="shared" si="2"/>
        <v>77.00729927007299</v>
      </c>
      <c r="L17" s="9">
        <f t="shared" si="3"/>
        <v>4.37956204379562</v>
      </c>
      <c r="M17" s="9">
        <f t="shared" si="4"/>
        <v>0</v>
      </c>
      <c r="N17" s="10"/>
      <c r="O17" s="11">
        <f t="shared" si="5"/>
        <v>14.826642335766424</v>
      </c>
      <c r="P17" s="10">
        <f t="shared" si="6"/>
        <v>154.01459854014598</v>
      </c>
      <c r="Q17" s="10">
        <f t="shared" si="7"/>
        <v>21.8978102189781</v>
      </c>
      <c r="R17" s="10">
        <f t="shared" si="8"/>
        <v>0</v>
      </c>
      <c r="S17" s="11">
        <f t="shared" si="9"/>
        <v>190.7390510948905</v>
      </c>
      <c r="T17" s="12">
        <f t="shared" si="10"/>
        <v>1.0485529777565177</v>
      </c>
      <c r="U17" s="10">
        <f t="shared" si="11"/>
        <v>200</v>
      </c>
      <c r="V17" s="20">
        <f t="shared" si="12"/>
        <v>15.546519971298734</v>
      </c>
      <c r="W17" s="20">
        <f t="shared" si="13"/>
        <v>161.4924659172447</v>
      </c>
      <c r="X17" s="20">
        <f t="shared" si="14"/>
        <v>22.961014111456592</v>
      </c>
      <c r="Y17" s="20">
        <f t="shared" si="15"/>
        <v>0</v>
      </c>
      <c r="Z17" s="10">
        <f t="shared" si="16"/>
        <v>200</v>
      </c>
      <c r="AA17" s="9">
        <f t="shared" si="17"/>
        <v>7.2992700729927</v>
      </c>
      <c r="AB17" s="23">
        <f>(384*C17)/(384+(C17-1))</f>
        <v>336.90682036503364</v>
      </c>
      <c r="AC17" s="23">
        <f>(196*C17)/(196+(C17-1))</f>
        <v>182.9778534923339</v>
      </c>
      <c r="AD17" s="23">
        <f>(96*C17)/(96+(C17-1))</f>
        <v>92.78306878306879</v>
      </c>
    </row>
    <row r="18" spans="1:30" ht="19.5" customHeight="1">
      <c r="A18" s="5">
        <v>15</v>
      </c>
      <c r="B18" s="1" t="s">
        <v>19</v>
      </c>
      <c r="C18" s="18">
        <v>20285</v>
      </c>
      <c r="D18" s="6">
        <v>0.9995483288166216</v>
      </c>
      <c r="E18" s="7">
        <v>0.6852353956125216</v>
      </c>
      <c r="F18" s="7">
        <v>0.21444417056938625</v>
      </c>
      <c r="G18" s="7">
        <v>0.07764357899926054</v>
      </c>
      <c r="H18" s="7">
        <v>0.014542765590337688</v>
      </c>
      <c r="I18" s="8">
        <f t="shared" si="0"/>
        <v>199.9096657633243</v>
      </c>
      <c r="J18" s="9">
        <f t="shared" si="1"/>
        <v>137.0470791225043</v>
      </c>
      <c r="K18" s="9">
        <f t="shared" si="2"/>
        <v>42.88883411387725</v>
      </c>
      <c r="L18" s="9">
        <f t="shared" si="3"/>
        <v>15.528715799852108</v>
      </c>
      <c r="M18" s="9">
        <f t="shared" si="4"/>
        <v>2.9085531180675375</v>
      </c>
      <c r="N18" s="10"/>
      <c r="O18" s="11">
        <f t="shared" si="5"/>
        <v>17.130884890313038</v>
      </c>
      <c r="P18" s="10">
        <f t="shared" si="6"/>
        <v>85.7776682277545</v>
      </c>
      <c r="Q18" s="10">
        <f t="shared" si="7"/>
        <v>77.64357899926054</v>
      </c>
      <c r="R18" s="10">
        <f t="shared" si="8"/>
        <v>29.085531180675375</v>
      </c>
      <c r="S18" s="11">
        <f t="shared" si="9"/>
        <v>209.63766329800347</v>
      </c>
      <c r="T18" s="12">
        <f t="shared" si="10"/>
        <v>0.9540270429159317</v>
      </c>
      <c r="U18" s="10">
        <f t="shared" si="11"/>
        <v>200</v>
      </c>
      <c r="V18" s="20">
        <f t="shared" si="12"/>
        <v>16.343327454438562</v>
      </c>
      <c r="W18" s="20">
        <f t="shared" si="13"/>
        <v>81.83421516754849</v>
      </c>
      <c r="X18" s="20">
        <f t="shared" si="14"/>
        <v>74.07407407407406</v>
      </c>
      <c r="Y18" s="20">
        <f t="shared" si="15"/>
        <v>27.748383303938855</v>
      </c>
      <c r="Z18" s="10">
        <f t="shared" si="16"/>
        <v>200</v>
      </c>
      <c r="AA18" s="9">
        <f t="shared" si="17"/>
        <v>0.9859502095144196</v>
      </c>
      <c r="AB18" s="23">
        <f>(384*C18)/(384+(C18-1))</f>
        <v>376.88407199535516</v>
      </c>
      <c r="AC18" s="23">
        <f>(196*C18)/(196+(C18-1))</f>
        <v>194.1337890625</v>
      </c>
      <c r="AD18" s="23">
        <f>(96*C18)/(96+(C18-1))</f>
        <v>95.55250245338567</v>
      </c>
    </row>
    <row r="19" spans="1:30" ht="19.5" customHeight="1">
      <c r="A19" s="5">
        <v>16</v>
      </c>
      <c r="B19" s="1" t="s">
        <v>20</v>
      </c>
      <c r="C19" s="17">
        <v>22845</v>
      </c>
      <c r="D19" s="6">
        <v>0.9995483288166216</v>
      </c>
      <c r="E19" s="7">
        <v>0.8991026482818998</v>
      </c>
      <c r="F19" s="7">
        <v>0.09805209017290435</v>
      </c>
      <c r="G19" s="7">
        <v>0.0026263952724885093</v>
      </c>
      <c r="H19" s="7">
        <v>0</v>
      </c>
      <c r="I19" s="8">
        <f t="shared" si="0"/>
        <v>199.9096657633243</v>
      </c>
      <c r="J19" s="9">
        <f t="shared" si="1"/>
        <v>179.82052965637996</v>
      </c>
      <c r="K19" s="9">
        <f t="shared" si="2"/>
        <v>19.61041803458087</v>
      </c>
      <c r="L19" s="9">
        <f t="shared" si="3"/>
        <v>0.5252790544977018</v>
      </c>
      <c r="M19" s="9">
        <f t="shared" si="4"/>
        <v>0</v>
      </c>
      <c r="N19" s="10"/>
      <c r="O19" s="11">
        <f t="shared" si="5"/>
        <v>22.477566207047495</v>
      </c>
      <c r="P19" s="10">
        <f t="shared" si="6"/>
        <v>39.22083606916174</v>
      </c>
      <c r="Q19" s="10">
        <f t="shared" si="7"/>
        <v>2.626395272488509</v>
      </c>
      <c r="R19" s="10">
        <f t="shared" si="8"/>
        <v>0</v>
      </c>
      <c r="S19" s="11">
        <f t="shared" si="9"/>
        <v>64.32479754869775</v>
      </c>
      <c r="T19" s="12">
        <f t="shared" si="10"/>
        <v>3.109220823409323</v>
      </c>
      <c r="U19" s="10">
        <f t="shared" si="11"/>
        <v>200</v>
      </c>
      <c r="V19" s="20">
        <f t="shared" si="12"/>
        <v>69.88771691051379</v>
      </c>
      <c r="W19" s="20">
        <f t="shared" si="13"/>
        <v>121.94624021776114</v>
      </c>
      <c r="X19" s="20">
        <f t="shared" si="14"/>
        <v>8.166042871725075</v>
      </c>
      <c r="Y19" s="20">
        <f t="shared" si="15"/>
        <v>0</v>
      </c>
      <c r="Z19" s="10">
        <f t="shared" si="16"/>
        <v>200</v>
      </c>
      <c r="AA19" s="9">
        <f t="shared" si="17"/>
        <v>0.8754650908295032</v>
      </c>
      <c r="AB19" s="23">
        <f>(384*C19)/(384+(C19-1))</f>
        <v>377.6683313242638</v>
      </c>
      <c r="AC19" s="23">
        <f>(196*C19)/(196+(C19-1))</f>
        <v>194.34114583333334</v>
      </c>
      <c r="AD19" s="23">
        <f>(96*C19)/(96+(C19-1))</f>
        <v>95.60244115082824</v>
      </c>
    </row>
    <row r="20" spans="1:30" ht="19.5" customHeight="1">
      <c r="A20" s="5">
        <v>17</v>
      </c>
      <c r="B20" s="1" t="s">
        <v>21</v>
      </c>
      <c r="C20" s="17">
        <v>12395</v>
      </c>
      <c r="D20" s="6">
        <v>0.9995483288166216</v>
      </c>
      <c r="E20" s="7">
        <v>0.9483662767244857</v>
      </c>
      <c r="F20" s="7">
        <v>0.04719645018152481</v>
      </c>
      <c r="G20" s="7">
        <v>0.004033884630899556</v>
      </c>
      <c r="H20" s="7">
        <v>0.0008067769261799112</v>
      </c>
      <c r="I20" s="8">
        <f t="shared" si="0"/>
        <v>199.9096657633243</v>
      </c>
      <c r="J20" s="9">
        <f t="shared" si="1"/>
        <v>189.67325534489714</v>
      </c>
      <c r="K20" s="9">
        <f t="shared" si="2"/>
        <v>9.439290036304962</v>
      </c>
      <c r="L20" s="9">
        <f t="shared" si="3"/>
        <v>0.8067769261799113</v>
      </c>
      <c r="M20" s="9">
        <f t="shared" si="4"/>
        <v>0.16135538523598225</v>
      </c>
      <c r="N20" s="10"/>
      <c r="O20" s="11">
        <f t="shared" si="5"/>
        <v>23.709156918112143</v>
      </c>
      <c r="P20" s="10">
        <f t="shared" si="6"/>
        <v>18.878580072609925</v>
      </c>
      <c r="Q20" s="10">
        <f t="shared" si="7"/>
        <v>4.033884630899556</v>
      </c>
      <c r="R20" s="10">
        <f t="shared" si="8"/>
        <v>1.6135538523598225</v>
      </c>
      <c r="S20" s="11">
        <f t="shared" si="9"/>
        <v>48.23517547398144</v>
      </c>
      <c r="T20" s="12">
        <f t="shared" si="10"/>
        <v>4.146351662136734</v>
      </c>
      <c r="U20" s="10">
        <f t="shared" si="11"/>
        <v>199.99999999999997</v>
      </c>
      <c r="V20" s="20">
        <f t="shared" si="12"/>
        <v>98.30650219527493</v>
      </c>
      <c r="W20" s="20">
        <f t="shared" si="13"/>
        <v>78.27723186284759</v>
      </c>
      <c r="X20" s="20">
        <f t="shared" si="14"/>
        <v>16.7259042441982</v>
      </c>
      <c r="Y20" s="20">
        <f t="shared" si="15"/>
        <v>6.690361697679281</v>
      </c>
      <c r="Z20" s="10">
        <f t="shared" si="16"/>
        <v>199.99999999999997</v>
      </c>
      <c r="AA20" s="9">
        <f t="shared" si="17"/>
        <v>1.613553852359822</v>
      </c>
      <c r="AB20" s="23">
        <f>(384*C20)/(384+(C20-1))</f>
        <v>372.4902175614337</v>
      </c>
      <c r="AC20" s="23">
        <f>(196*C20)/(196+(C20-1))</f>
        <v>192.96425734710087</v>
      </c>
      <c r="AD20" s="23">
        <f>(96*C20)/(96+(C20-1))</f>
        <v>95.26981585268214</v>
      </c>
    </row>
    <row r="21" spans="1:30" ht="19.5" customHeight="1">
      <c r="A21" s="5">
        <v>18</v>
      </c>
      <c r="B21" s="1" t="s">
        <v>22</v>
      </c>
      <c r="C21" s="17">
        <v>105470</v>
      </c>
      <c r="D21" s="6">
        <v>0.9995483288166216</v>
      </c>
      <c r="E21" s="7">
        <v>0.7873328908694416</v>
      </c>
      <c r="F21" s="7">
        <v>0.18877405897411587</v>
      </c>
      <c r="G21" s="7">
        <v>0.020100502512562814</v>
      </c>
      <c r="H21" s="7">
        <v>0.004029581871622262</v>
      </c>
      <c r="I21" s="8">
        <f t="shared" si="0"/>
        <v>199.9096657633243</v>
      </c>
      <c r="J21" s="9">
        <f t="shared" si="1"/>
        <v>157.4665781738883</v>
      </c>
      <c r="K21" s="9">
        <f t="shared" si="2"/>
        <v>37.754811794823176</v>
      </c>
      <c r="L21" s="9">
        <f t="shared" si="3"/>
        <v>4.0201005025125625</v>
      </c>
      <c r="M21" s="9">
        <f t="shared" si="4"/>
        <v>0.8059163743244524</v>
      </c>
      <c r="N21" s="10"/>
      <c r="O21" s="11">
        <f t="shared" si="5"/>
        <v>19.68332227173604</v>
      </c>
      <c r="P21" s="10">
        <f t="shared" si="6"/>
        <v>75.50962358964635</v>
      </c>
      <c r="Q21" s="10">
        <f t="shared" si="7"/>
        <v>20.100502512562812</v>
      </c>
      <c r="R21" s="10">
        <f t="shared" si="8"/>
        <v>8.059163743244524</v>
      </c>
      <c r="S21" s="11">
        <f t="shared" si="9"/>
        <v>123.35261211718972</v>
      </c>
      <c r="T21" s="12">
        <f t="shared" si="10"/>
        <v>1.6213681783243659</v>
      </c>
      <c r="U21" s="10">
        <f t="shared" si="11"/>
        <v>200</v>
      </c>
      <c r="V21" s="20">
        <f t="shared" si="12"/>
        <v>31.91391237509608</v>
      </c>
      <c r="W21" s="20">
        <f t="shared" si="13"/>
        <v>122.42890084550346</v>
      </c>
      <c r="X21" s="20">
        <f t="shared" si="14"/>
        <v>32.59031514219831</v>
      </c>
      <c r="Y21" s="20">
        <f t="shared" si="15"/>
        <v>13.066871637202151</v>
      </c>
      <c r="Z21" s="10">
        <f t="shared" si="16"/>
        <v>200</v>
      </c>
      <c r="AA21" s="9">
        <f t="shared" si="17"/>
        <v>0.1896273821939888</v>
      </c>
      <c r="AB21" s="23">
        <f>(384*C21)/(384+(C21-1))</f>
        <v>382.61060149452544</v>
      </c>
      <c r="AC21" s="23">
        <f>(196*C21)/(196+(C21-1))</f>
        <v>195.63829082477642</v>
      </c>
      <c r="AD21" s="23">
        <f>(96*C21)/(96+(C21-1))</f>
        <v>95.9136077298347</v>
      </c>
    </row>
    <row r="22" spans="1:30" ht="19.5" customHeight="1">
      <c r="A22" s="5">
        <v>19</v>
      </c>
      <c r="B22" s="1" t="s">
        <v>23</v>
      </c>
      <c r="C22" s="17">
        <v>42040</v>
      </c>
      <c r="D22" s="6">
        <v>0.9995483288166216</v>
      </c>
      <c r="E22" s="7">
        <v>0.9538534728829686</v>
      </c>
      <c r="F22" s="7">
        <v>0.03853472882968601</v>
      </c>
      <c r="G22" s="7">
        <v>0.004876308277830637</v>
      </c>
      <c r="H22" s="7">
        <v>0.002616555661274976</v>
      </c>
      <c r="I22" s="8">
        <f t="shared" si="0"/>
        <v>199.9096657633243</v>
      </c>
      <c r="J22" s="9">
        <f t="shared" si="1"/>
        <v>190.7706945765937</v>
      </c>
      <c r="K22" s="9">
        <f t="shared" si="2"/>
        <v>7.706945765937203</v>
      </c>
      <c r="L22" s="9">
        <f t="shared" si="3"/>
        <v>0.9752616555661274</v>
      </c>
      <c r="M22" s="9">
        <f t="shared" si="4"/>
        <v>0.5233111322549953</v>
      </c>
      <c r="N22" s="10"/>
      <c r="O22" s="11">
        <f t="shared" si="5"/>
        <v>23.846336822074214</v>
      </c>
      <c r="P22" s="10">
        <f t="shared" si="6"/>
        <v>15.413891531874405</v>
      </c>
      <c r="Q22" s="10">
        <f t="shared" si="7"/>
        <v>4.8763082778306375</v>
      </c>
      <c r="R22" s="10">
        <f t="shared" si="8"/>
        <v>5.233111322549952</v>
      </c>
      <c r="S22" s="11">
        <f t="shared" si="9"/>
        <v>49.36964795432921</v>
      </c>
      <c r="T22" s="12">
        <f t="shared" si="10"/>
        <v>4.051072030835943</v>
      </c>
      <c r="U22" s="10">
        <f t="shared" si="11"/>
        <v>200</v>
      </c>
      <c r="V22" s="20">
        <f t="shared" si="12"/>
        <v>96.60322813779811</v>
      </c>
      <c r="W22" s="20">
        <f t="shared" si="13"/>
        <v>62.44278487111539</v>
      </c>
      <c r="X22" s="20">
        <f t="shared" si="14"/>
        <v>19.754276078053483</v>
      </c>
      <c r="Y22" s="20">
        <f t="shared" si="15"/>
        <v>21.199710913033</v>
      </c>
      <c r="Z22" s="10">
        <f t="shared" si="16"/>
        <v>200</v>
      </c>
      <c r="AA22" s="9">
        <f t="shared" si="17"/>
        <v>0.47573739295908657</v>
      </c>
      <c r="AB22" s="23">
        <f>(384*C22)/(384+(C22-1))</f>
        <v>380.5332013294675</v>
      </c>
      <c r="AC22" s="23">
        <f>(196*C22)/(196+(C22-1))</f>
        <v>195.09506333609565</v>
      </c>
      <c r="AD22" s="23">
        <f>(96*C22)/(96+(C22-1))</f>
        <v>95.78355286578854</v>
      </c>
    </row>
    <row r="23" spans="1:30" ht="19.5" customHeight="1">
      <c r="A23" s="5">
        <v>20</v>
      </c>
      <c r="B23" s="1" t="s">
        <v>24</v>
      </c>
      <c r="C23" s="17">
        <v>1235</v>
      </c>
      <c r="D23" s="6">
        <v>0.9995483288166216</v>
      </c>
      <c r="E23" s="7">
        <v>0.7489878542510121</v>
      </c>
      <c r="F23" s="7">
        <v>0.145748987854251</v>
      </c>
      <c r="G23" s="7">
        <v>0.06072874493927125</v>
      </c>
      <c r="H23" s="7">
        <v>0.04048582995951417</v>
      </c>
      <c r="I23" s="8">
        <f t="shared" si="0"/>
        <v>199.9096657633243</v>
      </c>
      <c r="J23" s="9">
        <f t="shared" si="1"/>
        <v>149.79757085020242</v>
      </c>
      <c r="K23" s="9">
        <f t="shared" si="2"/>
        <v>29.1497975708502</v>
      </c>
      <c r="L23" s="9">
        <f t="shared" si="3"/>
        <v>12.145748987854251</v>
      </c>
      <c r="M23" s="9">
        <f t="shared" si="4"/>
        <v>8.097165991902834</v>
      </c>
      <c r="N23" s="10"/>
      <c r="O23" s="11">
        <f t="shared" si="5"/>
        <v>18.724696356275302</v>
      </c>
      <c r="P23" s="10">
        <f t="shared" si="6"/>
        <v>58.2995951417004</v>
      </c>
      <c r="Q23" s="10">
        <f t="shared" si="7"/>
        <v>60.72874493927125</v>
      </c>
      <c r="R23" s="10">
        <f t="shared" si="8"/>
        <v>80.97165991902834</v>
      </c>
      <c r="S23" s="11">
        <f t="shared" si="9"/>
        <v>218.72469635627527</v>
      </c>
      <c r="T23" s="12">
        <f t="shared" si="10"/>
        <v>0.9143914854234152</v>
      </c>
      <c r="U23" s="10">
        <f t="shared" si="11"/>
        <v>200</v>
      </c>
      <c r="V23" s="20">
        <f t="shared" si="12"/>
        <v>17.121702915316984</v>
      </c>
      <c r="W23" s="20">
        <f t="shared" si="13"/>
        <v>53.30865340120315</v>
      </c>
      <c r="X23" s="20">
        <f t="shared" si="14"/>
        <v>55.529847292919946</v>
      </c>
      <c r="Y23" s="20">
        <f t="shared" si="15"/>
        <v>74.03979639055993</v>
      </c>
      <c r="Z23" s="10">
        <f t="shared" si="16"/>
        <v>200</v>
      </c>
      <c r="AA23" s="9">
        <f t="shared" si="17"/>
        <v>16.194331983805668</v>
      </c>
      <c r="AB23" s="23">
        <f>(384*C23)/(384+(C23-1))</f>
        <v>293.10259579728057</v>
      </c>
      <c r="AC23" s="23">
        <f>(196*C23)/(196+(C23-1))</f>
        <v>169.27272727272728</v>
      </c>
      <c r="AD23" s="23">
        <f>(96*C23)/(96+(C23-1))</f>
        <v>89.14285714285714</v>
      </c>
    </row>
    <row r="24" spans="1:30" ht="19.5" customHeight="1">
      <c r="A24" s="5">
        <v>21</v>
      </c>
      <c r="B24" s="1" t="s">
        <v>25</v>
      </c>
      <c r="C24" s="17">
        <v>1510</v>
      </c>
      <c r="D24" s="6">
        <v>0.9995483288166216</v>
      </c>
      <c r="E24" s="7">
        <v>0.7947019867549668</v>
      </c>
      <c r="F24" s="7">
        <v>0.16225165562913907</v>
      </c>
      <c r="G24" s="7">
        <v>0.039735099337748346</v>
      </c>
      <c r="H24" s="7">
        <v>0</v>
      </c>
      <c r="I24" s="8">
        <f t="shared" si="0"/>
        <v>199.9096657633243</v>
      </c>
      <c r="J24" s="9">
        <f t="shared" si="1"/>
        <v>158.94039735099338</v>
      </c>
      <c r="K24" s="9">
        <f t="shared" si="2"/>
        <v>32.450331125827816</v>
      </c>
      <c r="L24" s="9">
        <f t="shared" si="3"/>
        <v>7.9470198675496695</v>
      </c>
      <c r="M24" s="9">
        <f t="shared" si="4"/>
        <v>0</v>
      </c>
      <c r="N24" s="10"/>
      <c r="O24" s="11">
        <f t="shared" si="5"/>
        <v>19.867549668874172</v>
      </c>
      <c r="P24" s="10">
        <f t="shared" si="6"/>
        <v>64.90066225165563</v>
      </c>
      <c r="Q24" s="10">
        <f t="shared" si="7"/>
        <v>39.735099337748345</v>
      </c>
      <c r="R24" s="10">
        <f t="shared" si="8"/>
        <v>0</v>
      </c>
      <c r="S24" s="11">
        <f t="shared" si="9"/>
        <v>124.50331125827816</v>
      </c>
      <c r="T24" s="12">
        <f t="shared" si="10"/>
        <v>1.606382978723404</v>
      </c>
      <c r="U24" s="10">
        <f t="shared" si="11"/>
        <v>200</v>
      </c>
      <c r="V24" s="20">
        <f t="shared" si="12"/>
        <v>31.914893617021274</v>
      </c>
      <c r="W24" s="20">
        <f t="shared" si="13"/>
        <v>104.25531914893617</v>
      </c>
      <c r="X24" s="20">
        <f t="shared" si="14"/>
        <v>63.82978723404255</v>
      </c>
      <c r="Y24" s="20">
        <f t="shared" si="15"/>
        <v>0</v>
      </c>
      <c r="Z24" s="10">
        <f t="shared" si="16"/>
        <v>200</v>
      </c>
      <c r="AA24" s="9">
        <f t="shared" si="17"/>
        <v>13.245033112582782</v>
      </c>
      <c r="AB24" s="23">
        <f>(384*C24)/(384+(C24-1))</f>
        <v>306.30744849445324</v>
      </c>
      <c r="AC24" s="23">
        <f>(196*C24)/(196+(C24-1))</f>
        <v>173.58357771260998</v>
      </c>
      <c r="AD24" s="23">
        <f>(96*C24)/(96+(C24-1))</f>
        <v>90.3177570093458</v>
      </c>
    </row>
    <row r="25" spans="1:30" ht="19.5" customHeight="1">
      <c r="A25" s="5">
        <v>22</v>
      </c>
      <c r="B25" s="1" t="s">
        <v>26</v>
      </c>
      <c r="C25" s="18">
        <v>10775</v>
      </c>
      <c r="D25" s="6">
        <v>0.9995483288166216</v>
      </c>
      <c r="E25" s="7">
        <v>0.7266821345707657</v>
      </c>
      <c r="F25" s="7">
        <v>0.21577726218097448</v>
      </c>
      <c r="G25" s="7">
        <v>0.05011600928074246</v>
      </c>
      <c r="H25" s="7">
        <v>0.0069605568445475635</v>
      </c>
      <c r="I25" s="8">
        <f t="shared" si="0"/>
        <v>199.9096657633243</v>
      </c>
      <c r="J25" s="9">
        <f t="shared" si="1"/>
        <v>145.33642691415315</v>
      </c>
      <c r="K25" s="9">
        <f t="shared" si="2"/>
        <v>43.1554524361949</v>
      </c>
      <c r="L25" s="9">
        <f t="shared" si="3"/>
        <v>10.023201856148493</v>
      </c>
      <c r="M25" s="9">
        <f t="shared" si="4"/>
        <v>1.3921113689095126</v>
      </c>
      <c r="N25" s="10"/>
      <c r="O25" s="11">
        <f t="shared" si="5"/>
        <v>18.167053364269144</v>
      </c>
      <c r="P25" s="10">
        <f t="shared" si="6"/>
        <v>86.3109048723898</v>
      </c>
      <c r="Q25" s="10">
        <f t="shared" si="7"/>
        <v>50.11600928074246</v>
      </c>
      <c r="R25" s="10">
        <f t="shared" si="8"/>
        <v>13.921113689095126</v>
      </c>
      <c r="S25" s="11">
        <f t="shared" si="9"/>
        <v>168.51508120649652</v>
      </c>
      <c r="T25" s="12">
        <f t="shared" si="10"/>
        <v>1.1868373950158337</v>
      </c>
      <c r="U25" s="10">
        <f t="shared" si="11"/>
        <v>200</v>
      </c>
      <c r="V25" s="20">
        <f t="shared" si="12"/>
        <v>21.56133828996283</v>
      </c>
      <c r="W25" s="20">
        <f t="shared" si="13"/>
        <v>102.43700950020654</v>
      </c>
      <c r="X25" s="20">
        <f t="shared" si="14"/>
        <v>59.47955390334573</v>
      </c>
      <c r="Y25" s="20">
        <f t="shared" si="15"/>
        <v>16.52209830648492</v>
      </c>
      <c r="Z25" s="10">
        <f t="shared" si="16"/>
        <v>200</v>
      </c>
      <c r="AA25" s="9">
        <f t="shared" si="17"/>
        <v>1.8561484918793503</v>
      </c>
      <c r="AB25" s="23">
        <f>(384*C25)/(384+(C25-1))</f>
        <v>370.81914321563005</v>
      </c>
      <c r="AC25" s="23">
        <f>(196*C25)/(196+(C25-1))</f>
        <v>192.51595259799453</v>
      </c>
      <c r="AD25" s="23">
        <f>(96*C25)/(96+(C25-1))</f>
        <v>95.1609935602576</v>
      </c>
    </row>
    <row r="26" spans="1:30" ht="19.5" customHeight="1">
      <c r="A26" s="5">
        <v>23</v>
      </c>
      <c r="B26" s="1" t="s">
        <v>27</v>
      </c>
      <c r="C26" s="17">
        <v>3830</v>
      </c>
      <c r="D26" s="6">
        <v>0.9995483288166216</v>
      </c>
      <c r="E26" s="7">
        <v>0.8342036553524804</v>
      </c>
      <c r="F26" s="7">
        <v>0.13185378590078328</v>
      </c>
      <c r="G26" s="7">
        <v>0.02610966057441253</v>
      </c>
      <c r="H26" s="7">
        <v>0.006527415143603133</v>
      </c>
      <c r="I26" s="8">
        <f t="shared" si="0"/>
        <v>199.9096657633243</v>
      </c>
      <c r="J26" s="9">
        <f t="shared" si="1"/>
        <v>166.84073107049608</v>
      </c>
      <c r="K26" s="9">
        <f t="shared" si="2"/>
        <v>26.370757180156655</v>
      </c>
      <c r="L26" s="9">
        <f t="shared" si="3"/>
        <v>5.221932114882506</v>
      </c>
      <c r="M26" s="9">
        <f t="shared" si="4"/>
        <v>1.3054830287206265</v>
      </c>
      <c r="N26" s="10"/>
      <c r="O26" s="11">
        <f t="shared" si="5"/>
        <v>20.85509138381201</v>
      </c>
      <c r="P26" s="10">
        <f t="shared" si="6"/>
        <v>52.74151436031331</v>
      </c>
      <c r="Q26" s="10">
        <f t="shared" si="7"/>
        <v>26.10966057441253</v>
      </c>
      <c r="R26" s="10">
        <f t="shared" si="8"/>
        <v>13.054830287206265</v>
      </c>
      <c r="S26" s="11">
        <f t="shared" si="9"/>
        <v>112.76109660574411</v>
      </c>
      <c r="T26" s="12">
        <f t="shared" si="10"/>
        <v>1.7736613603473228</v>
      </c>
      <c r="U26" s="10">
        <f t="shared" si="11"/>
        <v>200</v>
      </c>
      <c r="V26" s="20">
        <f t="shared" si="12"/>
        <v>36.98986975397974</v>
      </c>
      <c r="W26" s="20">
        <f t="shared" si="13"/>
        <v>93.54558610709117</v>
      </c>
      <c r="X26" s="20">
        <f t="shared" si="14"/>
        <v>46.30969609261939</v>
      </c>
      <c r="Y26" s="20">
        <f t="shared" si="15"/>
        <v>23.154848046309695</v>
      </c>
      <c r="Z26" s="10">
        <f t="shared" si="16"/>
        <v>200</v>
      </c>
      <c r="AA26" s="9">
        <f t="shared" si="17"/>
        <v>5.221932114882506</v>
      </c>
      <c r="AB26" s="23">
        <f>(384*C26)/(384+(C26-1))</f>
        <v>349.09090909090907</v>
      </c>
      <c r="AC26" s="23">
        <f>(196*C26)/(196+(C26-1))</f>
        <v>186.50434782608696</v>
      </c>
      <c r="AD26" s="23">
        <f>(96*C26)/(96+(C26-1))</f>
        <v>93.6764331210191</v>
      </c>
    </row>
    <row r="27" spans="1:30" ht="19.5" customHeight="1">
      <c r="A27" s="5">
        <v>24</v>
      </c>
      <c r="B27" s="1" t="s">
        <v>28</v>
      </c>
      <c r="C27" s="17">
        <v>2070</v>
      </c>
      <c r="D27" s="6">
        <v>0.9995483288166216</v>
      </c>
      <c r="E27" s="7">
        <v>0.8840579710144928</v>
      </c>
      <c r="F27" s="7">
        <v>0.0748792270531401</v>
      </c>
      <c r="G27" s="7">
        <v>0.021739130434782608</v>
      </c>
      <c r="H27" s="7">
        <v>0.01932367149758454</v>
      </c>
      <c r="I27" s="8">
        <f t="shared" si="0"/>
        <v>199.9096657633243</v>
      </c>
      <c r="J27" s="9">
        <f t="shared" si="1"/>
        <v>176.81159420289856</v>
      </c>
      <c r="K27" s="9">
        <f t="shared" si="2"/>
        <v>14.975845410628018</v>
      </c>
      <c r="L27" s="9">
        <f t="shared" si="3"/>
        <v>4.3478260869565215</v>
      </c>
      <c r="M27" s="9">
        <f t="shared" si="4"/>
        <v>3.864734299516908</v>
      </c>
      <c r="N27" s="10"/>
      <c r="O27" s="11">
        <f t="shared" si="5"/>
        <v>22.10144927536232</v>
      </c>
      <c r="P27" s="10">
        <f t="shared" si="6"/>
        <v>29.951690821256037</v>
      </c>
      <c r="Q27" s="10">
        <f t="shared" si="7"/>
        <v>21.73913043478261</v>
      </c>
      <c r="R27" s="10">
        <f t="shared" si="8"/>
        <v>38.64734299516908</v>
      </c>
      <c r="S27" s="11">
        <f t="shared" si="9"/>
        <v>112.43961352657004</v>
      </c>
      <c r="T27" s="12">
        <f t="shared" si="10"/>
        <v>1.778732545649839</v>
      </c>
      <c r="U27" s="10">
        <f t="shared" si="11"/>
        <v>200</v>
      </c>
      <c r="V27" s="20">
        <f t="shared" si="12"/>
        <v>39.31256713211601</v>
      </c>
      <c r="W27" s="20">
        <f t="shared" si="13"/>
        <v>53.276047261009666</v>
      </c>
      <c r="X27" s="20">
        <f t="shared" si="14"/>
        <v>38.66809881847476</v>
      </c>
      <c r="Y27" s="20">
        <f t="shared" si="15"/>
        <v>68.74328678839957</v>
      </c>
      <c r="Z27" s="10">
        <f t="shared" si="16"/>
        <v>200</v>
      </c>
      <c r="AA27" s="9">
        <f t="shared" si="17"/>
        <v>9.66183574879227</v>
      </c>
      <c r="AB27" s="23">
        <f>(384*C27)/(384+(C27-1))</f>
        <v>324.04402772115776</v>
      </c>
      <c r="AC27" s="23">
        <f>(196*C27)/(196+(C27-1))</f>
        <v>179.12582781456953</v>
      </c>
      <c r="AD27" s="23">
        <f>(96*C27)/(96+(C27-1))</f>
        <v>91.78752886836028</v>
      </c>
    </row>
    <row r="28" spans="1:30" ht="19.5" customHeight="1">
      <c r="A28" s="5">
        <v>25</v>
      </c>
      <c r="B28" s="1" t="s">
        <v>29</v>
      </c>
      <c r="C28" s="17">
        <v>17760</v>
      </c>
      <c r="D28" s="6">
        <v>0.9995483288166216</v>
      </c>
      <c r="E28" s="7">
        <v>0.5771396396396397</v>
      </c>
      <c r="F28" s="7">
        <v>0.3704954954954955</v>
      </c>
      <c r="G28" s="7">
        <v>0.036317567567567564</v>
      </c>
      <c r="H28" s="7">
        <v>0.01632882882882883</v>
      </c>
      <c r="I28" s="8">
        <f t="shared" si="0"/>
        <v>199.9096657633243</v>
      </c>
      <c r="J28" s="9">
        <f t="shared" si="1"/>
        <v>115.42792792792793</v>
      </c>
      <c r="K28" s="9">
        <f t="shared" si="2"/>
        <v>74.09909909909909</v>
      </c>
      <c r="L28" s="9">
        <f t="shared" si="3"/>
        <v>7.263513513513513</v>
      </c>
      <c r="M28" s="9">
        <f t="shared" si="4"/>
        <v>3.2657657657657655</v>
      </c>
      <c r="N28" s="10"/>
      <c r="O28" s="11">
        <f t="shared" si="5"/>
        <v>14.42849099099099</v>
      </c>
      <c r="P28" s="10">
        <f t="shared" si="6"/>
        <v>148.19819819819818</v>
      </c>
      <c r="Q28" s="10">
        <f t="shared" si="7"/>
        <v>36.317567567567565</v>
      </c>
      <c r="R28" s="10">
        <f t="shared" si="8"/>
        <v>32.65765765765765</v>
      </c>
      <c r="S28" s="11">
        <f t="shared" si="9"/>
        <v>231.60191441441435</v>
      </c>
      <c r="T28" s="12">
        <f t="shared" si="10"/>
        <v>0.8635507202333923</v>
      </c>
      <c r="U28" s="10">
        <f t="shared" si="11"/>
        <v>200</v>
      </c>
      <c r="V28" s="20">
        <f t="shared" si="12"/>
        <v>12.459733787151283</v>
      </c>
      <c r="W28" s="20">
        <f t="shared" si="13"/>
        <v>127.97666079134507</v>
      </c>
      <c r="X28" s="20">
        <f t="shared" si="14"/>
        <v>31.36206163009786</v>
      </c>
      <c r="Y28" s="20">
        <f t="shared" si="15"/>
        <v>28.201543791405825</v>
      </c>
      <c r="Z28" s="10">
        <f t="shared" si="16"/>
        <v>200</v>
      </c>
      <c r="AA28" s="9">
        <f t="shared" si="17"/>
        <v>1.1261261261261262</v>
      </c>
      <c r="AB28" s="23">
        <f>(384*C28)/(384+(C28-1))</f>
        <v>375.89373312021166</v>
      </c>
      <c r="AC28" s="23">
        <f>(196*C28)/(196+(C28-1))</f>
        <v>193.87134502923976</v>
      </c>
      <c r="AD28" s="23">
        <f>(96*C28)/(96+(C28-1))</f>
        <v>95.48921870624476</v>
      </c>
    </row>
    <row r="29" spans="1:30" ht="19.5" customHeight="1">
      <c r="A29" s="5">
        <v>26</v>
      </c>
      <c r="B29" s="1" t="s">
        <v>30</v>
      </c>
      <c r="C29" s="17">
        <v>1980</v>
      </c>
      <c r="D29" s="6">
        <v>0.9995483288166216</v>
      </c>
      <c r="E29" s="7">
        <v>0.8914141414141414</v>
      </c>
      <c r="F29" s="7">
        <v>0.06818181818181818</v>
      </c>
      <c r="G29" s="7">
        <v>0.017676767676767676</v>
      </c>
      <c r="H29" s="7">
        <v>0.022727272727272728</v>
      </c>
      <c r="I29" s="8">
        <f t="shared" si="0"/>
        <v>199.9096657633243</v>
      </c>
      <c r="J29" s="9">
        <f t="shared" si="1"/>
        <v>178.2828282828283</v>
      </c>
      <c r="K29" s="9">
        <f t="shared" si="2"/>
        <v>13.636363636363635</v>
      </c>
      <c r="L29" s="9">
        <f t="shared" si="3"/>
        <v>3.535353535353535</v>
      </c>
      <c r="M29" s="9">
        <f t="shared" si="4"/>
        <v>4.545454545454546</v>
      </c>
      <c r="N29" s="10"/>
      <c r="O29" s="11">
        <f t="shared" si="5"/>
        <v>22.285353535353536</v>
      </c>
      <c r="P29" s="10">
        <f t="shared" si="6"/>
        <v>27.27272727272727</v>
      </c>
      <c r="Q29" s="10">
        <f t="shared" si="7"/>
        <v>17.676767676767675</v>
      </c>
      <c r="R29" s="10">
        <f t="shared" si="8"/>
        <v>45.45454545454546</v>
      </c>
      <c r="S29" s="11">
        <f t="shared" si="9"/>
        <v>112.68939393939394</v>
      </c>
      <c r="T29" s="12">
        <f t="shared" si="10"/>
        <v>1.7747899159663867</v>
      </c>
      <c r="U29" s="10">
        <f t="shared" si="11"/>
        <v>200</v>
      </c>
      <c r="V29" s="20">
        <f t="shared" si="12"/>
        <v>39.55182072829132</v>
      </c>
      <c r="W29" s="20">
        <f t="shared" si="13"/>
        <v>48.403361344537814</v>
      </c>
      <c r="X29" s="20">
        <f t="shared" si="14"/>
        <v>31.372549019607842</v>
      </c>
      <c r="Y29" s="20">
        <f t="shared" si="15"/>
        <v>80.67226890756304</v>
      </c>
      <c r="Z29" s="10">
        <f t="shared" si="16"/>
        <v>200</v>
      </c>
      <c r="AA29" s="9">
        <f t="shared" si="17"/>
        <v>10.1010101010101</v>
      </c>
      <c r="AB29" s="23">
        <f>(384*C29)/(384+(C29-1))</f>
        <v>321.76047397376215</v>
      </c>
      <c r="AC29" s="23">
        <f>(196*C29)/(196+(C29-1))</f>
        <v>178.42758620689656</v>
      </c>
      <c r="AD29" s="23">
        <f>(96*C29)/(96+(C29-1))</f>
        <v>91.60481927710843</v>
      </c>
    </row>
    <row r="30" spans="1:30" ht="19.5" customHeight="1">
      <c r="A30" s="5">
        <v>27</v>
      </c>
      <c r="B30" s="1" t="s">
        <v>31</v>
      </c>
      <c r="C30" s="17">
        <v>31175</v>
      </c>
      <c r="D30" s="6">
        <v>0.9995483288166216</v>
      </c>
      <c r="E30" s="7">
        <v>0.931355252606255</v>
      </c>
      <c r="F30" s="7">
        <v>0.0595028067361668</v>
      </c>
      <c r="G30" s="7">
        <v>0.0073777064955894145</v>
      </c>
      <c r="H30" s="7">
        <v>0.001764234161988773</v>
      </c>
      <c r="I30" s="8">
        <f t="shared" si="0"/>
        <v>199.9096657633243</v>
      </c>
      <c r="J30" s="9">
        <f t="shared" si="1"/>
        <v>186.271050521251</v>
      </c>
      <c r="K30" s="9">
        <f t="shared" si="2"/>
        <v>11.90056134723336</v>
      </c>
      <c r="L30" s="9">
        <f t="shared" si="3"/>
        <v>1.475541299117883</v>
      </c>
      <c r="M30" s="9">
        <f t="shared" si="4"/>
        <v>0.3528468323977546</v>
      </c>
      <c r="N30" s="10"/>
      <c r="O30" s="11">
        <f t="shared" si="5"/>
        <v>23.283881315156375</v>
      </c>
      <c r="P30" s="10">
        <f t="shared" si="6"/>
        <v>23.80112269446672</v>
      </c>
      <c r="Q30" s="10">
        <f t="shared" si="7"/>
        <v>7.377706495589415</v>
      </c>
      <c r="R30" s="10">
        <f t="shared" si="8"/>
        <v>3.5284683239775463</v>
      </c>
      <c r="S30" s="11">
        <f t="shared" si="9"/>
        <v>57.991178829190055</v>
      </c>
      <c r="T30" s="12">
        <f t="shared" si="10"/>
        <v>3.448800387194911</v>
      </c>
      <c r="U30" s="10">
        <f t="shared" si="11"/>
        <v>200</v>
      </c>
      <c r="V30" s="20">
        <f t="shared" si="12"/>
        <v>80.30145889511167</v>
      </c>
      <c r="W30" s="20">
        <f t="shared" si="13"/>
        <v>82.0853211643504</v>
      </c>
      <c r="X30" s="20">
        <f t="shared" si="14"/>
        <v>25.444237018599186</v>
      </c>
      <c r="Y30" s="20">
        <f t="shared" si="15"/>
        <v>12.16898292193874</v>
      </c>
      <c r="Z30" s="10">
        <f t="shared" si="16"/>
        <v>200</v>
      </c>
      <c r="AA30" s="9">
        <f t="shared" si="17"/>
        <v>0.6415396952686447</v>
      </c>
      <c r="AB30" s="23">
        <f>(384*C30)/(384+(C30-1))</f>
        <v>379.33962862031814</v>
      </c>
      <c r="AC30" s="23">
        <f>(196*C30)/(196+(C30-1))</f>
        <v>194.7816385081288</v>
      </c>
      <c r="AD30" s="23">
        <f>(96*C30)/(96+(C30-1))</f>
        <v>95.7083466581388</v>
      </c>
    </row>
    <row r="31" spans="1:30" ht="19.5" customHeight="1">
      <c r="A31" s="5">
        <v>28</v>
      </c>
      <c r="B31" s="1" t="s">
        <v>32</v>
      </c>
      <c r="C31" s="18">
        <v>159675</v>
      </c>
      <c r="D31" s="6">
        <v>0.9995483288166216</v>
      </c>
      <c r="E31" s="7">
        <v>0.9089400344449663</v>
      </c>
      <c r="F31" s="7">
        <v>0.08088304368248003</v>
      </c>
      <c r="G31" s="7">
        <v>0.007390010959762016</v>
      </c>
      <c r="H31" s="7">
        <v>0.0023798340378894628</v>
      </c>
      <c r="I31" s="8">
        <f t="shared" si="0"/>
        <v>199.9096657633243</v>
      </c>
      <c r="J31" s="9">
        <f t="shared" si="1"/>
        <v>181.78800688899327</v>
      </c>
      <c r="K31" s="9">
        <f t="shared" si="2"/>
        <v>16.176608736496007</v>
      </c>
      <c r="L31" s="9">
        <f t="shared" si="3"/>
        <v>1.4780021919524033</v>
      </c>
      <c r="M31" s="9">
        <f t="shared" si="4"/>
        <v>0.47596680757789256</v>
      </c>
      <c r="N31" s="10"/>
      <c r="O31" s="11">
        <f t="shared" si="5"/>
        <v>22.72350086112416</v>
      </c>
      <c r="P31" s="10">
        <f t="shared" si="6"/>
        <v>32.353217472992014</v>
      </c>
      <c r="Q31" s="10">
        <f t="shared" si="7"/>
        <v>7.390010959762017</v>
      </c>
      <c r="R31" s="10">
        <f t="shared" si="8"/>
        <v>4.759668075778926</v>
      </c>
      <c r="S31" s="11">
        <f t="shared" si="9"/>
        <v>67.22639736965712</v>
      </c>
      <c r="T31" s="12">
        <f t="shared" si="10"/>
        <v>2.975021834061135</v>
      </c>
      <c r="U31" s="10">
        <f t="shared" si="11"/>
        <v>200</v>
      </c>
      <c r="V31" s="20">
        <f t="shared" si="12"/>
        <v>67.60291120815138</v>
      </c>
      <c r="W31" s="20">
        <f t="shared" si="13"/>
        <v>96.25152838427947</v>
      </c>
      <c r="X31" s="20">
        <f t="shared" si="14"/>
        <v>21.985443959243085</v>
      </c>
      <c r="Y31" s="20">
        <f t="shared" si="15"/>
        <v>14.160116448326054</v>
      </c>
      <c r="Z31" s="10">
        <f t="shared" si="16"/>
        <v>200</v>
      </c>
      <c r="AA31" s="9">
        <f t="shared" si="17"/>
        <v>0.12525442304681383</v>
      </c>
      <c r="AB31" s="23">
        <f>(384*C31)/(384+(C31-1))</f>
        <v>383.08113308925516</v>
      </c>
      <c r="AC31" s="23">
        <f>(196*C31)/(196+(C31-1))</f>
        <v>195.76093075623945</v>
      </c>
      <c r="AD31" s="23">
        <f>(96*C31)/(96+(C31-1))</f>
        <v>95.94291794454529</v>
      </c>
    </row>
    <row r="32" spans="1:30" ht="19.5" customHeight="1">
      <c r="A32" s="5">
        <v>29</v>
      </c>
      <c r="B32" s="1" t="s">
        <v>33</v>
      </c>
      <c r="C32" s="17">
        <v>5180</v>
      </c>
      <c r="D32" s="6">
        <v>0.9995483288166216</v>
      </c>
      <c r="E32" s="7">
        <v>0.8552123552123552</v>
      </c>
      <c r="F32" s="7">
        <v>0.11486486486486487</v>
      </c>
      <c r="G32" s="7">
        <v>0.025096525096525095</v>
      </c>
      <c r="H32" s="7">
        <v>0.005791505791505791</v>
      </c>
      <c r="I32" s="8">
        <f t="shared" si="0"/>
        <v>199.9096657633243</v>
      </c>
      <c r="J32" s="9">
        <f t="shared" si="1"/>
        <v>171.04247104247102</v>
      </c>
      <c r="K32" s="9">
        <f t="shared" si="2"/>
        <v>22.972972972972975</v>
      </c>
      <c r="L32" s="9">
        <f t="shared" si="3"/>
        <v>5.019305019305019</v>
      </c>
      <c r="M32" s="9">
        <f t="shared" si="4"/>
        <v>1.1583011583011582</v>
      </c>
      <c r="N32" s="10"/>
      <c r="O32" s="11">
        <f t="shared" si="5"/>
        <v>21.380308880308878</v>
      </c>
      <c r="P32" s="10">
        <f t="shared" si="6"/>
        <v>45.94594594594595</v>
      </c>
      <c r="Q32" s="10">
        <f t="shared" si="7"/>
        <v>25.096525096525095</v>
      </c>
      <c r="R32" s="10">
        <f t="shared" si="8"/>
        <v>11.583011583011583</v>
      </c>
      <c r="S32" s="11">
        <f t="shared" si="9"/>
        <v>104.0057915057915</v>
      </c>
      <c r="T32" s="12">
        <f t="shared" si="10"/>
        <v>1.922969837587007</v>
      </c>
      <c r="U32" s="10">
        <f t="shared" si="11"/>
        <v>200</v>
      </c>
      <c r="V32" s="20">
        <f t="shared" si="12"/>
        <v>41.113689095127604</v>
      </c>
      <c r="W32" s="20">
        <f t="shared" si="13"/>
        <v>88.3526682134571</v>
      </c>
      <c r="X32" s="20">
        <f t="shared" si="14"/>
        <v>48.25986078886311</v>
      </c>
      <c r="Y32" s="20">
        <f t="shared" si="15"/>
        <v>22.273781902552205</v>
      </c>
      <c r="Z32" s="10">
        <f t="shared" si="16"/>
        <v>200</v>
      </c>
      <c r="AA32" s="9">
        <f t="shared" si="17"/>
        <v>3.861003861003861</v>
      </c>
      <c r="AB32" s="23">
        <f>(384*C32)/(384+(C32-1))</f>
        <v>357.5624662951645</v>
      </c>
      <c r="AC32" s="23">
        <f>(196*C32)/(196+(C32-1))</f>
        <v>188.88930232558138</v>
      </c>
      <c r="AD32" s="23">
        <f>(96*C32)/(96+(C32-1))</f>
        <v>94.27109004739337</v>
      </c>
    </row>
    <row r="35" ht="18">
      <c r="B35" s="37" t="s">
        <v>64</v>
      </c>
    </row>
    <row r="36" spans="2:31" ht="69.75" customHeight="1">
      <c r="B36" s="36" t="s">
        <v>57</v>
      </c>
      <c r="C36" s="35" t="s">
        <v>60</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2:31" ht="69.75" customHeight="1">
      <c r="B37" s="36" t="s">
        <v>58</v>
      </c>
      <c r="C37" s="35" t="s">
        <v>63</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2:31" ht="69.75" customHeight="1">
      <c r="B38" s="36" t="s">
        <v>59</v>
      </c>
      <c r="C38" s="35" t="s">
        <v>61</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3:31" ht="69.75" customHeight="1">
      <c r="C39" s="35" t="s">
        <v>62</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2:31" ht="69.75" customHeight="1">
      <c r="B40" s="33"/>
      <c r="C40" s="35" t="s">
        <v>70</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ht="42.75" customHeight="1"/>
    <row r="42" ht="57" customHeight="1"/>
    <row r="43" ht="15">
      <c r="B43" s="34"/>
    </row>
  </sheetData>
  <sheetProtection/>
  <mergeCells count="12">
    <mergeCell ref="C40:AE40"/>
    <mergeCell ref="C39:AE39"/>
    <mergeCell ref="C38:AE38"/>
    <mergeCell ref="C36:AE36"/>
    <mergeCell ref="C37:AE37"/>
    <mergeCell ref="C1:C2"/>
    <mergeCell ref="AA1:AA2"/>
    <mergeCell ref="AF1:AH2"/>
    <mergeCell ref="V2:Y2"/>
    <mergeCell ref="AB2:AD2"/>
    <mergeCell ref="V1:Y1"/>
    <mergeCell ref="AB1:AD1"/>
  </mergeCells>
  <printOptions/>
  <pageMargins left="0.2362204724409449" right="0.2362204724409449" top="0.1968503937007874" bottom="0.15748031496062992" header="0.31496062992125984" footer="0.31496062992125984"/>
  <pageSetup fitToHeight="1" fitToWidth="1" horizontalDpi="600" verticalDpi="600" orientation="landscape" paperSize="9" scale="53" r:id="rId2"/>
  <ignoredErrors>
    <ignoredError sqref="AB3:AD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dc:creator>
  <cp:keywords/>
  <dc:description/>
  <cp:lastModifiedBy>Richard Bloxam</cp:lastModifiedBy>
  <cp:lastPrinted>2014-08-22T08:44:34Z</cp:lastPrinted>
  <dcterms:created xsi:type="dcterms:W3CDTF">2014-08-11T10:31:46Z</dcterms:created>
  <dcterms:modified xsi:type="dcterms:W3CDTF">2014-11-07T11:44:13Z</dcterms:modified>
  <cp:category/>
  <cp:version/>
  <cp:contentType/>
  <cp:contentStatus/>
</cp:coreProperties>
</file>